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List of Tables &amp; Charts" sheetId="1" r:id="rId1"/>
    <sheet name="Table 1" sheetId="2" r:id="rId2"/>
    <sheet name="Table 2" sheetId="3" r:id="rId3"/>
    <sheet name="Table 3" sheetId="4" r:id="rId4"/>
    <sheet name="Chart 1" sheetId="5" r:id="rId5"/>
    <sheet name="Chart 2" sheetId="6" r:id="rId6"/>
    <sheet name="Chart 3" sheetId="7" r:id="rId7"/>
    <sheet name="Chart 4" sheetId="8" r:id="rId8"/>
    <sheet name="Chart 5" sheetId="9" r:id="rId9"/>
    <sheet name="Chart 6" sheetId="10" r:id="rId10"/>
    <sheet name="Chart 7" sheetId="11" r:id="rId11"/>
    <sheet name="Chart 8" sheetId="12" r:id="rId12"/>
    <sheet name="Chart 9" sheetId="13" r:id="rId13"/>
    <sheet name="Chart 10" sheetId="14" r:id="rId14"/>
    <sheet name="Chart 11" sheetId="15" r:id="rId15"/>
    <sheet name="Chart 12" sheetId="16" r:id="rId16"/>
    <sheet name="Chart 13" sheetId="17" r:id="rId17"/>
    <sheet name="Chart 14" sheetId="18" r:id="rId18"/>
    <sheet name="Chart 15" sheetId="19" r:id="rId19"/>
    <sheet name="Chart 16" sheetId="20" r:id="rId20"/>
    <sheet name="Chart 17" sheetId="21" r:id="rId21"/>
  </sheets>
  <definedNames>
    <definedName name="_xlnm.Print_Area" localSheetId="1">'Table 1'!$A$4:$K$39</definedName>
    <definedName name="_xlnm.Print_Titles" localSheetId="1">'Table 1'!$1:$3</definedName>
  </definedNames>
  <calcPr fullCalcOnLoad="1"/>
</workbook>
</file>

<file path=xl/sharedStrings.xml><?xml version="1.0" encoding="utf-8"?>
<sst xmlns="http://schemas.openxmlformats.org/spreadsheetml/2006/main" count="1589" uniqueCount="566">
  <si>
    <t>St Johns Hospital</t>
  </si>
  <si>
    <t>Southern General Hospital</t>
  </si>
  <si>
    <t>Inverclyde Royal Hospital</t>
  </si>
  <si>
    <t>Royal Alexandra Hospital</t>
  </si>
  <si>
    <t>Vale of Leven Hospital</t>
  </si>
  <si>
    <t>Crosshouse Hospital</t>
  </si>
  <si>
    <t>Hairmyres Hospital</t>
  </si>
  <si>
    <t>Monklands Hospital</t>
  </si>
  <si>
    <t>Wishaw General Hospital</t>
  </si>
  <si>
    <t>Borders General Hospital</t>
  </si>
  <si>
    <t>Dumfries &amp; Galloway Royal</t>
  </si>
  <si>
    <t>Raigmore Hospital</t>
  </si>
  <si>
    <t>Lorn &amp; Islands Hospital</t>
  </si>
  <si>
    <t>Belford Hospital</t>
  </si>
  <si>
    <t>Caithness Hospital</t>
  </si>
  <si>
    <t>Queen Margaret Hospital</t>
  </si>
  <si>
    <t>80% within 2 days of admission (days 0,1 or 2)</t>
  </si>
  <si>
    <t>100% on day of admission (day 0)</t>
  </si>
  <si>
    <t>100% of ischaemic strokes within 2
days of admission (days 0, 1 or 2)</t>
  </si>
  <si>
    <t>&lt; 14 days</t>
  </si>
  <si>
    <t>60% on day 0 and 90% by day 1</t>
  </si>
  <si>
    <t>80% on day of admission (day 0)</t>
  </si>
  <si>
    <t>100% of ischaemic strokes within 1 day of admission (days 0 or 1)</t>
  </si>
  <si>
    <t>&lt; 7 days</t>
  </si>
  <si>
    <t>no change</t>
  </si>
  <si>
    <t>NHSQIS 60%</t>
  </si>
  <si>
    <t>NHSQIS 90%</t>
  </si>
  <si>
    <t>Chart 1</t>
  </si>
  <si>
    <t>Chart 2</t>
  </si>
  <si>
    <t>Chart 4</t>
  </si>
  <si>
    <t>Chart 5</t>
  </si>
  <si>
    <t>Chart 6</t>
  </si>
  <si>
    <t>Chart 7</t>
  </si>
  <si>
    <t>Chart 8</t>
  </si>
  <si>
    <t>Chart 9</t>
  </si>
  <si>
    <t>Chart 13</t>
  </si>
  <si>
    <t>Chart 14</t>
  </si>
  <si>
    <t>Chart 15</t>
  </si>
  <si>
    <t>Title</t>
  </si>
  <si>
    <t>Standard</t>
  </si>
  <si>
    <t>Access to stroke unit services</t>
  </si>
  <si>
    <t>CT scanning</t>
  </si>
  <si>
    <t>Swallow screening</t>
  </si>
  <si>
    <t>Aspirin</t>
  </si>
  <si>
    <t>Delay from receipt of referral to neurovascular clinic</t>
  </si>
  <si>
    <t>70% enter stroke unit within 1 day of admission (Day 0 or 1)</t>
  </si>
  <si>
    <t>Aberdeen Royal Infirmary</t>
  </si>
  <si>
    <t>Dr Grays, Elgin</t>
  </si>
  <si>
    <t>Ninewells</t>
  </si>
  <si>
    <t>Perth Royal Infirmary</t>
  </si>
  <si>
    <t>Royal Infirmary Edinburgh</t>
  </si>
  <si>
    <t>Western General Hospital</t>
  </si>
  <si>
    <t>Royal Infirmary Glasgow</t>
  </si>
  <si>
    <t>Stobhill Hospital</t>
  </si>
  <si>
    <t>Western Infirmary Glasgow</t>
  </si>
  <si>
    <t>South Glasgow</t>
  </si>
  <si>
    <t>Ayr Hospital</t>
  </si>
  <si>
    <t>Crosshouse</t>
  </si>
  <si>
    <t>Hairmyres</t>
  </si>
  <si>
    <t>Monklands</t>
  </si>
  <si>
    <t>Wishaw</t>
  </si>
  <si>
    <t>Forth Valley</t>
  </si>
  <si>
    <t>Borders</t>
  </si>
  <si>
    <t>DGRI</t>
  </si>
  <si>
    <t>Stranraer</t>
  </si>
  <si>
    <t>Raigmore</t>
  </si>
  <si>
    <t>Belford</t>
  </si>
  <si>
    <t>Caithness</t>
  </si>
  <si>
    <t>Orkney</t>
  </si>
  <si>
    <t>Shetland</t>
  </si>
  <si>
    <t>Western Isles</t>
  </si>
  <si>
    <t>Same Day</t>
  </si>
  <si>
    <t>1 Day</t>
  </si>
  <si>
    <t>2 Days</t>
  </si>
  <si>
    <t>ARI</t>
  </si>
  <si>
    <t>Dr Grays</t>
  </si>
  <si>
    <t>PRI</t>
  </si>
  <si>
    <t>RIE</t>
  </si>
  <si>
    <t>SJH</t>
  </si>
  <si>
    <t>WGH</t>
  </si>
  <si>
    <t>RI-Glasgow</t>
  </si>
  <si>
    <t>Stobhill</t>
  </si>
  <si>
    <t>WI-Glasgow</t>
  </si>
  <si>
    <t>IRH</t>
  </si>
  <si>
    <t>RAH</t>
  </si>
  <si>
    <t>VoL</t>
  </si>
  <si>
    <t>Ayr</t>
  </si>
  <si>
    <t>L&amp;I</t>
  </si>
  <si>
    <t>QMH</t>
  </si>
  <si>
    <t>VH, Kirkcaldy</t>
  </si>
  <si>
    <t>Scotland</t>
  </si>
  <si>
    <t>Hospital</t>
  </si>
  <si>
    <t>NHSQIS Standard</t>
  </si>
  <si>
    <t>Chart Axis</t>
  </si>
  <si>
    <t>Numerator</t>
  </si>
  <si>
    <t>Denominator</t>
  </si>
  <si>
    <t>Numerator = Number admitted to a stroke unit within 1 day of admission.</t>
  </si>
  <si>
    <t>Denominator = Number of stroke patients.</t>
  </si>
  <si>
    <t>(a) Same Day</t>
  </si>
  <si>
    <t>Percentage</t>
  </si>
  <si>
    <t>Mean Delay (days)</t>
  </si>
  <si>
    <t>Numerator = Number receiving swallow screen on day of admission.</t>
  </si>
  <si>
    <t>NHSQIS 100%</t>
  </si>
  <si>
    <t>NHSQIS 80%</t>
  </si>
  <si>
    <t>NHSQIS 80% (2009)</t>
  </si>
  <si>
    <t>Stracathro</t>
  </si>
  <si>
    <t>Stracathro Hospital</t>
  </si>
  <si>
    <t>St John's Hospital</t>
  </si>
  <si>
    <t>3 Days</t>
  </si>
  <si>
    <t>RI_Glasgow</t>
  </si>
  <si>
    <t>Victoria Inf</t>
  </si>
  <si>
    <t>Victoria Infirmary</t>
  </si>
  <si>
    <t>Numerator = Number patients with days from receipt of referral to examination &lt;= 7 days.</t>
  </si>
  <si>
    <t>Denominator = Number patients with definite cerebrovascular diagnosis (excluding subarachnoid haemorrhage).</t>
  </si>
  <si>
    <t>Hospital Name</t>
  </si>
  <si>
    <t>Admits acute stroke</t>
  </si>
  <si>
    <t>Acute Stroke Unit (ASU) beds</t>
  </si>
  <si>
    <t>RSU beds on acute site</t>
  </si>
  <si>
    <t>RSU beds off acute site</t>
  </si>
  <si>
    <t>Number of stroke bed days available per year</t>
  </si>
  <si>
    <t>Mean length of stay (days)</t>
  </si>
  <si>
    <t>Lorn &amp; Islands</t>
  </si>
  <si>
    <t>TOTALS</t>
  </si>
  <si>
    <t>Ninewells Hospital</t>
  </si>
  <si>
    <t>Dumfries &amp; Galloway Royal Infirmary</t>
  </si>
  <si>
    <t>Cameron Hospital</t>
  </si>
  <si>
    <t>Combined ASU/ Rehab Stroke Unit (RSU) beds</t>
  </si>
  <si>
    <t>Calculated no. Stroke bed days needed per year</t>
  </si>
  <si>
    <t>Denominator                    (excl missing)</t>
  </si>
  <si>
    <t>There may be some minor differences in the percentages shown between this table and the PDF report due to rounding in the calculation.</t>
  </si>
  <si>
    <t>Table/ Chart Number</t>
  </si>
  <si>
    <t>(b) 1 Day*</t>
  </si>
  <si>
    <t>(c) 2 Days*</t>
  </si>
  <si>
    <t>*Numerator = Number receiving swallow screen: (a) on same day, (b)  at 1 day,  (c) at 2 days (within 1 day equates to (a)+(b); within 2 days equates to (a)+(b)+(c)).</t>
  </si>
  <si>
    <t>*Numerator = Number receiving scan: (a) on same day, (b)  at 1 day,  (c) at 2 days (within 1 day equates to (a)+(b); within 2 days equates to (a)+(b)+(c)).</t>
  </si>
  <si>
    <t>Within 2 Days</t>
  </si>
  <si>
    <t>Within 1 Day</t>
  </si>
  <si>
    <t>(d) 3 Days*</t>
  </si>
  <si>
    <t>Within 3 Days</t>
  </si>
  <si>
    <t>*Numerator = Number where receipt of referral to examination was: (a) on same day, (b)  at 1 day,  (c) at 2 days (d) 3 days (within 1 day equates to (a)+(b); within 2 days equates to (a)+(b)+(c); within 3 days equates to (a)+(b)+(c)+(d)).</t>
  </si>
  <si>
    <t>click here to view a PDF copy of the National Report, including commentary and definitions.</t>
  </si>
  <si>
    <t>return to List of Tables &amp; Charts</t>
  </si>
  <si>
    <t>RI-Glasgow*</t>
  </si>
  <si>
    <t>Stobhill*</t>
  </si>
  <si>
    <t>WI-Glasgow*</t>
  </si>
  <si>
    <t>RAH*</t>
  </si>
  <si>
    <t>VoL*</t>
  </si>
  <si>
    <t>Scottish Stroke Care Audit 2010 National Report: Stroke Services in Scottish Hospitals, Data Relating to 2008-2009</t>
  </si>
  <si>
    <t>New standards from June 2009</t>
  </si>
  <si>
    <t>Standards applicable 2004 to May 2009</t>
  </si>
  <si>
    <t>Victoria Hospital, Kirkcaldy</t>
  </si>
  <si>
    <t>Yes</t>
  </si>
  <si>
    <t>Galloway Community Hospital</t>
  </si>
  <si>
    <t>No</t>
  </si>
  <si>
    <t>Number of acute stroke discharged in 2009</t>
  </si>
  <si>
    <t>n/a</t>
  </si>
  <si>
    <t>NHS QIS Standards Summary Table</t>
  </si>
  <si>
    <t>Green = Meet or exceed National Standards.</t>
  </si>
  <si>
    <t>Red = Do not meet National Standards but are no worse in 2009 than 2008.</t>
  </si>
  <si>
    <t>Black = Do not meet National Standards and are performing worse in 2009 than 2008.</t>
  </si>
  <si>
    <t>Admitted to SU day of admission %</t>
  </si>
  <si>
    <t>Admitted to SU &lt;= 1 day %</t>
  </si>
  <si>
    <t>Swallow screen on day of admission %</t>
  </si>
  <si>
    <t>Brain Scan day of admission %</t>
  </si>
  <si>
    <t>Aspirin &lt;= 1 day %</t>
  </si>
  <si>
    <t>NV Clinic &lt;= 7 days %</t>
  </si>
  <si>
    <t>The new standards above were introduced from June 2009</t>
  </si>
  <si>
    <t>Scotland-wide</t>
  </si>
  <si>
    <t>68 (67)</t>
  </si>
  <si>
    <t>53 (55)</t>
  </si>
  <si>
    <t>41 (29)</t>
  </si>
  <si>
    <t>69 (69)</t>
  </si>
  <si>
    <t>NR</t>
  </si>
  <si>
    <t>46 (16)</t>
  </si>
  <si>
    <t>75 (81)</t>
  </si>
  <si>
    <r>
      <t>3</t>
    </r>
    <r>
      <rPr>
        <b/>
        <sz val="9"/>
        <color indexed="9"/>
        <rFont val="Arial Bold"/>
        <family val="0"/>
      </rPr>
      <t xml:space="preserve"> (2)</t>
    </r>
  </si>
  <si>
    <t>7 (3)</t>
  </si>
  <si>
    <t>70 (58)</t>
  </si>
  <si>
    <t>NR*</t>
  </si>
  <si>
    <t>50 (44)</t>
  </si>
  <si>
    <t>61 (45)</t>
  </si>
  <si>
    <t>71 (57)</t>
  </si>
  <si>
    <t>86 (75)</t>
  </si>
  <si>
    <t>28 (24)</t>
  </si>
  <si>
    <t>62 (48)</t>
  </si>
  <si>
    <t>84 (61)</t>
  </si>
  <si>
    <t>57 (21)</t>
  </si>
  <si>
    <t>60 (62)</t>
  </si>
  <si>
    <t>96 (93)</t>
  </si>
  <si>
    <t>Glasgow Royal Infirmary</t>
  </si>
  <si>
    <t>27 (22)</t>
  </si>
  <si>
    <t>62 (54)</t>
  </si>
  <si>
    <t>74 (n/a)</t>
  </si>
  <si>
    <t>36 (35)</t>
  </si>
  <si>
    <t>63 (73)</t>
  </si>
  <si>
    <t>18 (19)</t>
  </si>
  <si>
    <t>59 (55)</t>
  </si>
  <si>
    <t>72 (n/a)</t>
  </si>
  <si>
    <t>32 (29)</t>
  </si>
  <si>
    <t>71 (81)</t>
  </si>
  <si>
    <t>89 (66)</t>
  </si>
  <si>
    <t>62 (61)</t>
  </si>
  <si>
    <t>81 (74)</t>
  </si>
  <si>
    <t>73 (n/a)</t>
  </si>
  <si>
    <t>70 (57)</t>
  </si>
  <si>
    <t>64 (84)</t>
  </si>
  <si>
    <t>62 (24)</t>
  </si>
  <si>
    <t>73 (67)</t>
  </si>
  <si>
    <t>79 (75)</t>
  </si>
  <si>
    <t>80 (79)</t>
  </si>
  <si>
    <t>66 (65)</t>
  </si>
  <si>
    <t>72 (78)</t>
  </si>
  <si>
    <t>6 (19)</t>
  </si>
  <si>
    <t>18 (36)</t>
  </si>
  <si>
    <t>18 (21)</t>
  </si>
  <si>
    <t>38 (52)</t>
  </si>
  <si>
    <t>25 (4)</t>
  </si>
  <si>
    <t>59 (51)</t>
  </si>
  <si>
    <t>44 (43)</t>
  </si>
  <si>
    <t>Vale of Leven (Dumbarton)</t>
  </si>
  <si>
    <t>11 (28)</t>
  </si>
  <si>
    <t>20 (30)</t>
  </si>
  <si>
    <t>50 (54)</t>
  </si>
  <si>
    <t>66 (50)</t>
  </si>
  <si>
    <t>81 (67)</t>
  </si>
  <si>
    <t>72 (63)</t>
  </si>
  <si>
    <t>97 (72)</t>
  </si>
  <si>
    <t>55 (43)</t>
  </si>
  <si>
    <t>71 (62)</t>
  </si>
  <si>
    <t>76 (71)</t>
  </si>
  <si>
    <t>55 (47)</t>
  </si>
  <si>
    <t>63 (65)</t>
  </si>
  <si>
    <t>45 (40)</t>
  </si>
  <si>
    <t>70 (61)</t>
  </si>
  <si>
    <t>54 (50)</t>
  </si>
  <si>
    <t>63 (66)</t>
  </si>
  <si>
    <t>93 (66)</t>
  </si>
  <si>
    <t>Monkland Hospital</t>
  </si>
  <si>
    <t>43 (42)</t>
  </si>
  <si>
    <t>47 (46)</t>
  </si>
  <si>
    <t>69 (98)</t>
  </si>
  <si>
    <t>35 (28)</t>
  </si>
  <si>
    <t>82 (70)</t>
  </si>
  <si>
    <t>92 (67)</t>
  </si>
  <si>
    <t>77 (73)</t>
  </si>
  <si>
    <t>99 (96)</t>
  </si>
  <si>
    <t>27 (26)</t>
  </si>
  <si>
    <t>52 (46)</t>
  </si>
  <si>
    <t>52 (67)</t>
  </si>
  <si>
    <t>96 (28)</t>
  </si>
  <si>
    <t>17 (27)</t>
  </si>
  <si>
    <t>48 (53)</t>
  </si>
  <si>
    <t>64 (54)</t>
  </si>
  <si>
    <t>73 (72)</t>
  </si>
  <si>
    <t>74 (46)</t>
  </si>
  <si>
    <t>38 (33)</t>
  </si>
  <si>
    <t>67 (67)</t>
  </si>
  <si>
    <t>77 (72)</t>
  </si>
  <si>
    <t>78 (78)</t>
  </si>
  <si>
    <t>90 (92)</t>
  </si>
  <si>
    <t>17 (19)</t>
  </si>
  <si>
    <t>40 (43)</t>
  </si>
  <si>
    <t>76 (61)</t>
  </si>
  <si>
    <t>60 (42)</t>
  </si>
  <si>
    <t>Lorn &amp; Islands (Oban)</t>
  </si>
  <si>
    <t>81 (88)</t>
  </si>
  <si>
    <t>Belford Hospital (Forth William)</t>
  </si>
  <si>
    <t>73 (63)</t>
  </si>
  <si>
    <t>40 (5)</t>
  </si>
  <si>
    <t>69 (79)</t>
  </si>
  <si>
    <t>25 (33)</t>
  </si>
  <si>
    <t>55 (49)</t>
  </si>
  <si>
    <t>38 (29)</t>
  </si>
  <si>
    <t>69 (62)</t>
  </si>
  <si>
    <t>62 (40)</t>
  </si>
  <si>
    <t>79 (64)</t>
  </si>
  <si>
    <t>66 (30)</t>
  </si>
  <si>
    <t>38 (10)</t>
  </si>
  <si>
    <t>38 (19)</t>
  </si>
  <si>
    <t>19 (5)</t>
  </si>
  <si>
    <t>47 (70)</t>
  </si>
  <si>
    <t>69 (55)</t>
  </si>
  <si>
    <t>9 (15)</t>
  </si>
  <si>
    <t>68 (83)</t>
  </si>
  <si>
    <t>77 (67)</t>
  </si>
  <si>
    <t>Source: Scottish Stroke Care Audit (SSCA)</t>
  </si>
  <si>
    <t>NR = not relevant (usually because service does not exist).</t>
  </si>
  <si>
    <t>NR* = Inpatient rehab service only, recorded as part of the local acute hospital service.</t>
  </si>
  <si>
    <t>Comments</t>
  </si>
  <si>
    <t>Service not provided</t>
  </si>
  <si>
    <t>..</t>
  </si>
  <si>
    <t>Forth Valley (Stirling Royal &amp; Falkirk and District General Hospital)</t>
  </si>
  <si>
    <t>Dr Grays, Elgin*</t>
  </si>
  <si>
    <t>Galloway Community Hospital*</t>
  </si>
  <si>
    <t>Belford Hospital*</t>
  </si>
  <si>
    <t>Shetland*</t>
  </si>
  <si>
    <t>Scotland summary</t>
  </si>
  <si>
    <t>Not all centres were in a position to offer thrombolysis for the whole of 2009 therefore the numbers reflect varying months' worth of data and are shown to illustrate the developing nature of this service.</t>
  </si>
  <si>
    <t>Number of patients receiving thrombolysis in 2009</t>
  </si>
  <si>
    <t>13 (61)</t>
  </si>
  <si>
    <t>50 (11)</t>
  </si>
  <si>
    <t>55 (54)</t>
  </si>
  <si>
    <r>
      <t>Stirling Royal Infirmary</t>
    </r>
    <r>
      <rPr>
        <vertAlign val="superscript"/>
        <sz val="10"/>
        <rFont val="Arial"/>
        <family val="2"/>
      </rPr>
      <t>††</t>
    </r>
  </si>
  <si>
    <r>
      <t>Falkirk and District Royal Infirmary</t>
    </r>
    <r>
      <rPr>
        <vertAlign val="superscript"/>
        <sz val="10"/>
        <rFont val="Arial"/>
        <family val="2"/>
      </rPr>
      <t>††</t>
    </r>
  </si>
  <si>
    <t>†† Forth Valley length of stay columns combine data for Stirling Royal Infirmary &amp; Falkirk &amp; District Royal Infirmary.</t>
  </si>
  <si>
    <t>Numbers of Stroke Patients  Admitted: 2009 (2008)</t>
  </si>
  <si>
    <t>78 (49)</t>
  </si>
  <si>
    <t>229 (216)</t>
  </si>
  <si>
    <t>409 (401)</t>
  </si>
  <si>
    <t>162 (215)</t>
  </si>
  <si>
    <t>411 (500)</t>
  </si>
  <si>
    <t>201 (320)</t>
  </si>
  <si>
    <t>401 (585)</t>
  </si>
  <si>
    <t>243 (210)</t>
  </si>
  <si>
    <t>255 (233)</t>
  </si>
  <si>
    <t>55 (80)</t>
  </si>
  <si>
    <t>295 (264)</t>
  </si>
  <si>
    <t>375 (382)</t>
  </si>
  <si>
    <t>305 (274)</t>
  </si>
  <si>
    <t>310 (293)</t>
  </si>
  <si>
    <t>312 (313)</t>
  </si>
  <si>
    <t>584 (543)</t>
  </si>
  <si>
    <t>194 (207)</t>
  </si>
  <si>
    <t>239 (253)</t>
  </si>
  <si>
    <t>16 (18)</t>
  </si>
  <si>
    <t>33 (39)</t>
  </si>
  <si>
    <t>52 (76)</t>
  </si>
  <si>
    <t>188 (175)</t>
  </si>
  <si>
    <t>319 (282)</t>
  </si>
  <si>
    <t>16 (21)</t>
  </si>
  <si>
    <t>32 (33)</t>
  </si>
  <si>
    <t>40 (38)</t>
  </si>
  <si>
    <t>4 For NHS Orkney, patients are airlifted to Aberdeen Royal Infirmary and a proportion arrive in sufficient time to have brain imaging within the required NHSQiS standard.</t>
  </si>
  <si>
    <t xml:space="preserve">1 Stroke Unit admission percentages based on hospitals with stroke units. For 2008 &amp; 2009 the total number of patients admitted to these hospitals was 7824 &amp; 8209 respectively. Aspirin percentages based on denominator that excludes patients contraindicated for aspirin. For 2008 &amp; 2009 the total numbers of patients receiving aspirin were 7506 &amp; 7721 respectively. </t>
  </si>
  <si>
    <r>
      <t>Southern General Hospital</t>
    </r>
    <r>
      <rPr>
        <vertAlign val="superscript"/>
        <sz val="9"/>
        <rFont val="Arial"/>
        <family val="2"/>
      </rPr>
      <t>2</t>
    </r>
  </si>
  <si>
    <t>2 Southern General Hospital data includes information for Victoria Infirmary.</t>
  </si>
  <si>
    <r>
      <t>Forth Valley</t>
    </r>
    <r>
      <rPr>
        <vertAlign val="superscript"/>
        <sz val="9"/>
        <rFont val="Arial"/>
        <family val="2"/>
      </rPr>
      <t>3</t>
    </r>
  </si>
  <si>
    <r>
      <t>3</t>
    </r>
    <r>
      <rPr>
        <sz val="8"/>
        <rFont val="Arial"/>
        <family val="0"/>
      </rPr>
      <t xml:space="preserve"> Forth Valley combines information for Stirling Royal Infirmary &amp; Falkirk &amp; District Royal Infirmary.</t>
    </r>
  </si>
  <si>
    <r>
      <t>Orkney*</t>
    </r>
    <r>
      <rPr>
        <b/>
        <vertAlign val="superscript"/>
        <sz val="9"/>
        <rFont val="Arial"/>
        <family val="2"/>
      </rPr>
      <t>,4</t>
    </r>
  </si>
  <si>
    <t>Comments (e.g. Off-site Locations)</t>
  </si>
  <si>
    <t>9 stroke beds opened in October 2009</t>
  </si>
  <si>
    <t>64 (59)</t>
  </si>
  <si>
    <t>75 (67)</t>
  </si>
  <si>
    <t>74 (73)</t>
  </si>
  <si>
    <t>544 (552)</t>
  </si>
  <si>
    <r>
      <t>30</t>
    </r>
    <r>
      <rPr>
        <b/>
        <sz val="9"/>
        <color indexed="9"/>
        <rFont val="Arial Bold"/>
        <family val="0"/>
      </rPr>
      <t xml:space="preserve"> (20)</t>
    </r>
  </si>
  <si>
    <t>70 (56)</t>
  </si>
  <si>
    <t>68 (52)</t>
  </si>
  <si>
    <t>31 (28)</t>
  </si>
  <si>
    <t>352 (478)</t>
  </si>
  <si>
    <t>57 (53)</t>
  </si>
  <si>
    <t>50 (55)</t>
  </si>
  <si>
    <t>91 (83)</t>
  </si>
  <si>
    <t>21 (18)</t>
  </si>
  <si>
    <t>52 (41)</t>
  </si>
  <si>
    <t>425 (441)</t>
  </si>
  <si>
    <t>38 (45)</t>
  </si>
  <si>
    <t>59 (72)</t>
  </si>
  <si>
    <t>61 (63)</t>
  </si>
  <si>
    <t>77 (66)</t>
  </si>
  <si>
    <t>601 (578)</t>
  </si>
  <si>
    <t>27 (21)</t>
  </si>
  <si>
    <t>60 (49)</t>
  </si>
  <si>
    <t>66 (67)</t>
  </si>
  <si>
    <t>54 (43)</t>
  </si>
  <si>
    <t>308 (327)</t>
  </si>
  <si>
    <t>66 (62)</t>
  </si>
  <si>
    <t>Victoria Hospital Kirkcaldy</t>
  </si>
  <si>
    <t>Numerator = Number receiving aspirin within 1 day of admission.</t>
  </si>
  <si>
    <t>Denominator = Number of patients with definite ischaemic event and not contraindicated for aspirin.</t>
  </si>
  <si>
    <t>*Numerator = Number admitted to a stroke unit: (a) on same day, (b)  at 1 day (within 1 day equates to (a)+(b)).</t>
  </si>
  <si>
    <t>80 (58)</t>
  </si>
  <si>
    <t>42 (30)</t>
  </si>
  <si>
    <t>39 (24)</t>
  </si>
  <si>
    <t>9 (51)</t>
  </si>
  <si>
    <t>54 (49)</t>
  </si>
  <si>
    <t>23 (17)</t>
  </si>
  <si>
    <t>59 (57)</t>
  </si>
  <si>
    <t>43 (36)</t>
  </si>
  <si>
    <t>42 (45)</t>
  </si>
  <si>
    <t>31 (32)</t>
  </si>
  <si>
    <t>41 (34)</t>
  </si>
  <si>
    <t>47 (37)</t>
  </si>
  <si>
    <t>43 (40)</t>
  </si>
  <si>
    <t>48 (45)</t>
  </si>
  <si>
    <t>35 (29)</t>
  </si>
  <si>
    <t>64 (55)</t>
  </si>
  <si>
    <t>53 (39)</t>
  </si>
  <si>
    <t>67 (59)</t>
  </si>
  <si>
    <t>73 (76)</t>
  </si>
  <si>
    <t>51 (47)</t>
  </si>
  <si>
    <t>n/a (88)</t>
  </si>
  <si>
    <t>A new 26 bedded integrated stroke unit opened at PRI in January 2010.</t>
  </si>
  <si>
    <t>All off site beds are located at Royal Victoria Hospital.</t>
  </si>
  <si>
    <t>All off site beds are located at Drumchapel Hospital.</t>
  </si>
  <si>
    <t>RIE off site beds are divided as follows: 19 beds at Liberton and 22 beds at Astley Ainsley Hospital.</t>
  </si>
  <si>
    <t xml:space="preserve">All off site beds are located at Stracathro Hospital. </t>
  </si>
  <si>
    <t>All off site beds are located at Lightburn Hospital.</t>
  </si>
  <si>
    <t>SGH stroke unit contains 4 hyperacute beds.</t>
  </si>
  <si>
    <t>All off site beds are located at Biggart Hospital.</t>
  </si>
  <si>
    <t>All off site beds are located at Ayrshire Central Hospital.</t>
  </si>
  <si>
    <t>The combined stroke unit consists of 6 male beds, 6 female beds and 3 sideroom beds.</t>
  </si>
  <si>
    <t>*Numerator = Number receiving aspirin: (a) on same day, (b)  at 1 day,  (c) at 2 days (within 1 day equates to (a)+(b); within 2 days equates to (a)+(b)+(c)).</t>
  </si>
  <si>
    <t>Denominator = Number of patients with definite ischaemic event not contraindicated for aspirin.</t>
  </si>
  <si>
    <t>Indicator</t>
  </si>
  <si>
    <t>Stroke Patients</t>
  </si>
  <si>
    <t>Admitted SU day 0</t>
  </si>
  <si>
    <t>% SU day 0</t>
  </si>
  <si>
    <t>Admitted to SU &lt;= 1 day</t>
  </si>
  <si>
    <t>% SU &lt;=1 day</t>
  </si>
  <si>
    <t>Admitted to a SU during admission</t>
  </si>
  <si>
    <t>% Admitted to a SU during stay</t>
  </si>
  <si>
    <t>NHS QIS 60% day 0</t>
  </si>
  <si>
    <t>NHS QIS 90% &lt;=1 day</t>
  </si>
  <si>
    <t>Swallow Screen day 0</t>
  </si>
  <si>
    <t>% Swallow Screen day 0</t>
  </si>
  <si>
    <t>Scanned day 0</t>
  </si>
  <si>
    <t>% Scanned day 0</t>
  </si>
  <si>
    <t>Aspirin &lt;=1 day</t>
  </si>
  <si>
    <t>% Aspirin &lt;=1 day</t>
  </si>
  <si>
    <t>Outpatients</t>
  </si>
  <si>
    <t>Outpatients Referral Receipt to Examination &lt;=7 days</t>
  </si>
  <si>
    <t>% Outpatients &lt;= 7 days</t>
  </si>
  <si>
    <t>Aspirin Denominator (excl CIs)</t>
  </si>
  <si>
    <t>NHS QIS 100% day 0 (swallow screen)</t>
  </si>
  <si>
    <t>NHS QIS 80% day 0 (scan)</t>
  </si>
  <si>
    <t>NHS QIS 100% &lt;=1 day</t>
  </si>
  <si>
    <t>NHS QIS 80% &lt;=7 days</t>
  </si>
  <si>
    <t>Examination dates during calendar year</t>
  </si>
  <si>
    <t>Chart 10</t>
  </si>
  <si>
    <t>Chart 11</t>
  </si>
  <si>
    <t>Chart 12</t>
  </si>
  <si>
    <t>Note: from 2007, data from additional hospitals from Borders, Glasgow and Forth Valley were included and this is a factor in the observed increase in numbers of outpatients.</t>
  </si>
  <si>
    <t>NHS QIS Standards and Summary Table</t>
  </si>
  <si>
    <r>
      <t>NHQ QIS Standard (from June 2009)</t>
    </r>
    <r>
      <rPr>
        <vertAlign val="superscript"/>
        <sz val="9"/>
        <rFont val="Arial"/>
        <family val="2"/>
      </rPr>
      <t>1</t>
    </r>
  </si>
  <si>
    <t>Stroke Unit Information</t>
  </si>
  <si>
    <t>Thrombolysis</t>
  </si>
  <si>
    <t>Mean delay (days) from admission to entry into any stroke unit</t>
  </si>
  <si>
    <t>Percentage of stroke patients with a swallow screen on day of admission (NHSQIS Standard = 100%)</t>
  </si>
  <si>
    <t>Percentage of stroke patients with a swallow screening by number of days to swallow screening  2009 data</t>
  </si>
  <si>
    <t>Percentage of stroke patients with a brain scan on day of admission (NHSQIS Standard = 80%)</t>
  </si>
  <si>
    <t>Percentage of stroke patients with a brain scan by number of days to scanning  2009 data</t>
  </si>
  <si>
    <t>Percentage of ischaemic patients given Aspirin within 1 day of admission (NHSQIS Standard = 100%)</t>
  </si>
  <si>
    <t>Percentage of ischaemic patients given Aspirin in hospital by number of days to receipt  2009 data</t>
  </si>
  <si>
    <t>Trend in Stroke Unit Admission (day of admission or within 1 day of admission), 2005-2009</t>
  </si>
  <si>
    <t>Trend in Swallow Screening (day of admission), 2005-2009</t>
  </si>
  <si>
    <t>Trend in Scanning (day of admission), 2005-2009</t>
  </si>
  <si>
    <t>Trend in Aspirin use (within 1 day of admission), 2005-2009</t>
  </si>
  <si>
    <t>Percentage of patients with definite cerebrovascular diagnosis seen in neurovascular clinic with referral to examination time (days): same day and within 1, 2 and 3 days  2009 data</t>
  </si>
  <si>
    <t>Percentage of patients with Days from receipt of referral to examination in neurovascular clinic within 7 days (NHSQIS Standard = 80%)</t>
  </si>
  <si>
    <t>Outpatients (receipt-of-referral to examination within 7 days), 2005-2009</t>
  </si>
  <si>
    <t>Admission dates during calendar year</t>
  </si>
  <si>
    <t>The Stroke Unit moved into main hospital and was increased by 1 bed in March 2010.</t>
  </si>
  <si>
    <t>This is the offsite hospital for Victoria Hospital, Kirkcaldy. It also has 6 beds for under 65 strokes.</t>
  </si>
  <si>
    <t>Caithness Hospital*</t>
  </si>
  <si>
    <t>Dr Grays*</t>
  </si>
  <si>
    <t>Belford*</t>
  </si>
  <si>
    <t>Caithness*</t>
  </si>
  <si>
    <t>Inpatients</t>
  </si>
  <si>
    <t>n/a = data not available (hospital does not collect or has not reported the data).</t>
  </si>
  <si>
    <t>*  These are hyperacute beds.</t>
  </si>
  <si>
    <t>Southern General Hospital*</t>
  </si>
  <si>
    <t>Percentage of stroke patients admitted to a stroke unit on day of admission (NHSQIS Standard = 60%)</t>
  </si>
  <si>
    <t>Percentage of stroke patients admitted to a stroke unit within 1 day of admission (NHSQIS Standard = 90%)</t>
  </si>
  <si>
    <t>Chart 17</t>
  </si>
  <si>
    <t>Chart 16</t>
  </si>
  <si>
    <t>Numerator = Number admitted to a stroke unit on day of admission.</t>
  </si>
  <si>
    <t>Chart 4  Mean delay (days) from admission to entry into any stroke unit</t>
  </si>
  <si>
    <t>Chart 6  Percentage of stroke patients with a swallow screening by number of days to swallow screening  2009 data</t>
  </si>
  <si>
    <t>Chart 8  Percentage of stroke patients with a brain scan by number of days to scanning  2009 data</t>
  </si>
  <si>
    <t>Chart 10  Percentage of ischaemic patients given Aspirin in hospital by number of days to receipt  2009 data</t>
  </si>
  <si>
    <t>Chart 15  Percentage of patients with definite cerebrovascular diagnosis seen in neurovascular clinic with referral to examination</t>
  </si>
  <si>
    <t>Chart 2  Percentage of stroke patients admitted to a stroke unit within 1 day of admission (NHSQIS Standard = 90%)</t>
  </si>
  <si>
    <t>Dr Gray's Hospital</t>
  </si>
  <si>
    <t>8012 (8439)</t>
  </si>
  <si>
    <t>28 (43)</t>
  </si>
  <si>
    <t>Percentage of stroke patients admitted to stroke unit by number of days to stroke unit admission 2009 data</t>
  </si>
  <si>
    <t>* These hospitals do not have designated stroke units. For NHS Orkney, patients are airlifted to Aberdeen Royal Infirmary and a proportion arrive in sufficient time to be admitted to the stroke unit within the required NHSQIS standard.</t>
  </si>
  <si>
    <t>Orkney*</t>
  </si>
  <si>
    <t>Table 2  NHS QIS Standards and Summary Table</t>
  </si>
  <si>
    <t>Table 1 Stroke Unit Information</t>
  </si>
  <si>
    <t>Table 1</t>
  </si>
  <si>
    <t>Table 2</t>
  </si>
  <si>
    <t>Table 3</t>
  </si>
  <si>
    <t>Perth Royal Infirmary*</t>
  </si>
  <si>
    <t>PRI*</t>
  </si>
  <si>
    <t>time (days): same day and within 1, 2 and 3 days  2009 data</t>
  </si>
  <si>
    <t>Stranraer*</t>
  </si>
  <si>
    <t>St John’s Hospital (Livingston)</t>
  </si>
  <si>
    <t>Thrombolysis commenced in 2009. Patients thrombolysed using telehealth link to Dumfries and Galloway Royal Infirmary.</t>
  </si>
  <si>
    <t>Patients only thrombolysed if arrive at Aberdeen Royal Infirmary in time.</t>
  </si>
  <si>
    <t>Thrombolysis commenced 2009. Patients thrombolysed using telehealth link to Aberdeen Royal Infirmary.</t>
  </si>
  <si>
    <t>Thrombolysis commenced in December 2008. Patients thrombolysed using telehealth link to Aberdeen Royal Infirmary.</t>
  </si>
  <si>
    <t>Thrombolysis commenced in 2009.</t>
  </si>
  <si>
    <t>Thrombolysis commenced in 2003.</t>
  </si>
  <si>
    <t>Thrombolysis commenced in 2005.</t>
  </si>
  <si>
    <t>Thrombolysis commenced in 2008.</t>
  </si>
  <si>
    <t>Thrombolysis commenced in 2004.</t>
  </si>
  <si>
    <t>Thrombolysis commenced in 1997.</t>
  </si>
  <si>
    <t>Thrombolysis commenced 1996.</t>
  </si>
  <si>
    <t>Thrombolysis commenced January 2009.</t>
  </si>
  <si>
    <t>Service not provided.</t>
  </si>
  <si>
    <t>Patients thrombolysed at Western Infirmary Glasgow.</t>
  </si>
  <si>
    <t xml:space="preserve">Ayr started administering thrombolysis (9-5 Mon-Fri) from June 2009. </t>
  </si>
  <si>
    <t>Phased implementation since March 2010.</t>
  </si>
  <si>
    <t>Piloted in 1 site (Wishaw General) in Lanarkshire.</t>
  </si>
  <si>
    <t>Thrombolysis commenced September 2008.</t>
  </si>
  <si>
    <t>Commenced thrombolysing in 2008.</t>
  </si>
  <si>
    <t>Thrombolysis commenced August 2009. 14 assessed but none thrombolysed.</t>
  </si>
  <si>
    <t>Thrombolysis commenced in 2007.</t>
  </si>
  <si>
    <t>Thrombolysis commenced in May 2009 (There have been no suitable candidates to date).</t>
  </si>
  <si>
    <t>Thrombolysis commenced in May 2009.</t>
  </si>
  <si>
    <t>Thrombolysis commenced (9-5 Mon-Fri) from June 2009.</t>
  </si>
  <si>
    <t>* These hospitals do not have designated acute stroke units. For NHS Orkney, patients are airlifted to Aberdeen Royal Infirmary and a proportion arrive in sufficient time to be admitted to the stroke unit within the required NHSQiS standard.</t>
  </si>
  <si>
    <t>Southern General</t>
  </si>
  <si>
    <t>Table 3  Thrombolysis</t>
  </si>
  <si>
    <t>`</t>
  </si>
  <si>
    <t>37 (35)</t>
  </si>
  <si>
    <t>64 (72)</t>
  </si>
  <si>
    <t>35 (58)</t>
  </si>
  <si>
    <t>61 (57)</t>
  </si>
  <si>
    <t>35 (71)</t>
  </si>
  <si>
    <t>61 (55)</t>
  </si>
  <si>
    <t>54 (70)</t>
  </si>
  <si>
    <t>88 (74)</t>
  </si>
  <si>
    <t>49 (42)</t>
  </si>
  <si>
    <t>18 (28)</t>
  </si>
  <si>
    <t>60 (45)</t>
  </si>
  <si>
    <t>62 (62)</t>
  </si>
  <si>
    <t>65 (20)</t>
  </si>
  <si>
    <t>89 (55)</t>
  </si>
  <si>
    <t>The data used to calculate the percentages presented in Table 2 can be found in Excel "Chart" worksheets</t>
  </si>
  <si>
    <t>Chart 1  Percentage of stroke patients admitted to stroke unit on day of admission (NHS QIS Standard = 60%)</t>
  </si>
  <si>
    <t>Horizontal line reflects NHS QIS standard (2009) to admit 60% of stroke patients on day of admission</t>
  </si>
  <si>
    <t>* These hospitals do not have designated acute stroke units. For NHS Orkney, patients are airlifted to Aberdeen Royal Infirmary and a proportion arrive in sufficient time to be admitted to the stroke unit within the required NHSQIS standard.</t>
  </si>
  <si>
    <t>Western Isles**</t>
  </si>
  <si>
    <t>** Uist &amp; Barra data are included in the figures in Chart 1. It should be noted that Uist &amp; Barra do not have a stroke unit. A proportion of patients may be transferred to Western Isles and may arrive in sufficient time to be admitted to the Stroke Unit within the required NHS QIS standard.</t>
  </si>
  <si>
    <t>Chart 3  Percentage of stroke patients admitted to a stroke unit by number of days to stroke unit admission 2009 data</t>
  </si>
  <si>
    <t>** Uist &amp; Barra data are included in the figures in Chart 2. It should be noted that Uist &amp; Barra do not have a stroke unit. A proportion of patients may be transferred to Western Isles and may arrive in sufficient time to be admitted to the Stroke Unit within the required NHS QIS standard.</t>
  </si>
  <si>
    <t>** Uist &amp; Barra data are included in the figures in Chart 4. It should be noted that Uist &amp; Barra do not have a stroke unit. A proportion of patients may be transferred to Western Isles and may arrive in sufficient time to be admitted to the Stroke Unit within the required NHS QIS standard.</t>
  </si>
  <si>
    <t>Horizontal line reflects NHS QIS standard (2009) to admit 90% of stroke patients within 1 day of admission</t>
  </si>
  <si>
    <t>Horizontal lines reflect NHS QIS standards (2009) to admit 60% of stroke patients on day of admission and 90% by within 1 day of admission</t>
  </si>
  <si>
    <t>Horizontal line reflects NHS QIS standard (2009) of 100% of stroke patients swallow screened on day of admission</t>
  </si>
  <si>
    <t>*Data not routinely collected at Royal Alexandra Hospital or Vale of Leven Hospital. 2008 data is not available for North Glasgow hospitals dues to data collection issues.</t>
  </si>
  <si>
    <t>Chart 5  Percentage of stroke patients with a swallow screen on day of admission (NHS QIS Standard = 100%)</t>
  </si>
  <si>
    <t>* Data not routinely collected at Royal Alexandra Hospital or Vale of Leven Hospital.</t>
  </si>
  <si>
    <t>Chart 7  Percentage of stroke patients with a brain scan on day of admission (NHS QIS Standard = 80%)</t>
  </si>
  <si>
    <t>Horizontal line reflects NHS QIS standard (2009) of 80% of stroke patients to receive brain imaging on day of admission</t>
  </si>
  <si>
    <t>* These hospitals do not have designated acute stroke units. For NHS Orkney, patients are airlifted to Aberdeen Royal Infirmary and a proportion arrive in sufficient time to be admitted to the stroke unit within the required NHS QIS standard.</t>
  </si>
  <si>
    <t>** Uist &amp; Barra data are included in the figures in Chart 7. It should be noted that Uist &amp; Barra do not have a stroke unit. A proportion of patients may be transferred to Western Isles and may arrive in sufficient time to be admitted to the Stroke Unit within the required NHS QIS standard.</t>
  </si>
  <si>
    <t>* For NHS Orkney, patients are airlifted to Aberdeen Royal Infirmary and a proportion arrive in sufficient time to have brain imaging within the required NHS QIS standard.</t>
  </si>
  <si>
    <t>Chart 9  Percentage of ischaemic patients given Aspirin within 1 day of admission (NHS QIS Standard = 100%)</t>
  </si>
  <si>
    <t>Horizontal line reflects NHS QIS standard (2009) of 100% of ischaemic patients to receive aspirin within 1 day of admission</t>
  </si>
  <si>
    <t>Horizontal red lines (solid and hashed) reflect NHS QIS standards (2009) to admit 60% of stroke patients on day of admission and 90% within 1 day of admission.</t>
  </si>
  <si>
    <t>Horizontal line reflects NHS QIS standard (2009) of 100% of stroke patients to receive swallow screen on day of admission</t>
  </si>
  <si>
    <t>Chart 13 Trend in brain scan (day of admission), 2005-2009</t>
  </si>
  <si>
    <t>Chart 12 Trend in swallow screening (day of admission), 2005-2009</t>
  </si>
  <si>
    <t>Chart 11 Trend in Stroke Unit admission (day of admission or within 1 day of admission), 2005-2009</t>
  </si>
  <si>
    <t>Chart 14 Trend in Aspirin use (within 1 day of admission), 2005-2009</t>
  </si>
  <si>
    <t>Chart 16  Percentage of patients with days from receipt of referral to examination in neurovascular clinic within 7 days (NHS QIS Standard = 80%)</t>
  </si>
  <si>
    <t>Horizontal line reflects NHS QIS standard (2009) of 80% of outpatients to be seen within 7 days of receipt of referral</t>
  </si>
  <si>
    <t>Chart 17 Trend in outpatients (receipt-of-referral to examination within 7 days), 2005-2009</t>
  </si>
  <si>
    <r>
      <t>Confidence Interval</t>
    </r>
    <r>
      <rPr>
        <b/>
        <vertAlign val="superscript"/>
        <sz val="10"/>
        <color indexed="9"/>
        <rFont val="Arial"/>
        <family val="2"/>
      </rPr>
      <t>†</t>
    </r>
  </si>
  <si>
    <t>† Confidence intervals calculated using method described in: ALTMAN et al (2000) Statistics with confidence 2nd edition chapter 6 pp 46-47. ISBN 0727913751.</t>
  </si>
  <si>
    <t>ARI will be losing 4 acute beds from its stroke unit in 2010. ARI off site beds include 38 beds at Woodend and 6 beds at Fraserburgh.</t>
  </si>
  <si>
    <t>Chart 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</si>
</sst>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d/mm/yy;@"/>
    <numFmt numFmtId="166" formatCode="0.0"/>
    <numFmt numFmtId="167" formatCode="[$-809]dd\ mmmm\ yy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#,##0"/>
    <numFmt numFmtId="174" formatCode="#\ ###\ ##0"/>
    <numFmt numFmtId="175" formatCode="dd/mm/yy"/>
    <numFmt numFmtId="176" formatCode="\(0.0\)"/>
    <numFmt numFmtId="177" formatCode="0;&quot;*&quot;;&quot;-&quot;"/>
    <numFmt numFmtId="178" formatCode="\(0\)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color indexed="9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5.75"/>
      <name val="Arial"/>
      <family val="2"/>
    </font>
    <font>
      <sz val="6.75"/>
      <name val="Arial"/>
      <family val="2"/>
    </font>
    <font>
      <sz val="10"/>
      <color indexed="9"/>
      <name val="Arial"/>
      <family val="0"/>
    </font>
    <font>
      <b/>
      <sz val="10"/>
      <color indexed="62"/>
      <name val="Arial"/>
      <family val="0"/>
    </font>
    <font>
      <sz val="10"/>
      <color indexed="62"/>
      <name val="Arial"/>
      <family val="0"/>
    </font>
    <font>
      <sz val="6.5"/>
      <name val="Arial"/>
      <family val="2"/>
    </font>
    <font>
      <sz val="8.5"/>
      <name val="Arial"/>
      <family val="2"/>
    </font>
    <font>
      <sz val="7.5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9"/>
      <name val="Arial Bold"/>
      <family val="0"/>
    </font>
    <font>
      <b/>
      <sz val="9"/>
      <name val="Arial"/>
      <family val="2"/>
    </font>
    <font>
      <b/>
      <sz val="9"/>
      <name val="Arial Bold"/>
      <family val="0"/>
    </font>
    <font>
      <b/>
      <sz val="9"/>
      <color indexed="9"/>
      <name val="Arial"/>
      <family val="2"/>
    </font>
    <font>
      <sz val="9"/>
      <color indexed="9"/>
      <name val="Arial Bold"/>
      <family val="0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6.25"/>
      <name val="Arial"/>
      <family val="2"/>
    </font>
    <font>
      <b/>
      <vertAlign val="superscript"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07">
    <border>
      <left/>
      <right/>
      <top/>
      <bottom/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9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medium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thick">
        <color indexed="9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thick">
        <color indexed="62"/>
      </top>
      <bottom style="mediumDashed">
        <color indexed="62"/>
      </bottom>
    </border>
    <border>
      <left style="medium">
        <color indexed="62"/>
      </left>
      <right>
        <color indexed="63"/>
      </right>
      <top style="mediumDashed">
        <color indexed="62"/>
      </top>
      <bottom style="thick">
        <color indexed="62"/>
      </bottom>
    </border>
    <border>
      <left style="medium">
        <color indexed="62"/>
      </left>
      <right>
        <color indexed="63"/>
      </right>
      <top style="mediumDashed">
        <color indexed="62"/>
      </top>
      <bottom style="mediumDashed">
        <color indexed="62"/>
      </bottom>
    </border>
    <border>
      <left style="medium">
        <color indexed="62"/>
      </left>
      <right>
        <color indexed="63"/>
      </right>
      <top style="thick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mediumDashed">
        <color indexed="62"/>
      </bottom>
    </border>
    <border>
      <left style="thick">
        <color indexed="62"/>
      </left>
      <right style="thick">
        <color indexed="62"/>
      </right>
      <top style="mediumDashed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mediumDashed">
        <color indexed="62"/>
      </top>
      <bottom style="mediumDashed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medium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62"/>
      </right>
      <top style="thin">
        <color indexed="9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62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62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62"/>
      </right>
      <top>
        <color indexed="63"/>
      </top>
      <bottom style="thin">
        <color indexed="9"/>
      </bottom>
    </border>
    <border>
      <left style="medium">
        <color indexed="62"/>
      </left>
      <right style="medium">
        <color indexed="9"/>
      </right>
      <top style="medium">
        <color indexed="62"/>
      </top>
      <bottom style="medium">
        <color indexed="62"/>
      </bottom>
    </border>
    <border>
      <left style="medium">
        <color indexed="9"/>
      </left>
      <right style="medium">
        <color indexed="62"/>
      </right>
      <top style="medium">
        <color indexed="62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2"/>
      </bottom>
    </border>
    <border>
      <left style="medium">
        <color indexed="9"/>
      </left>
      <right style="medium">
        <color indexed="62"/>
      </right>
      <top style="medium">
        <color indexed="9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9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62"/>
      </top>
      <bottom style="medium">
        <color indexed="9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medium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9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9"/>
      </right>
      <top>
        <color indexed="63"/>
      </top>
      <bottom style="medium">
        <color indexed="62"/>
      </bottom>
    </border>
    <border>
      <left style="medium">
        <color indexed="9"/>
      </left>
      <right style="medium">
        <color indexed="9"/>
      </right>
      <top style="medium">
        <color indexed="62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62"/>
      </bottom>
    </border>
    <border>
      <left style="medium">
        <color indexed="9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9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6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/>
    </xf>
    <xf numFmtId="1" fontId="0" fillId="0" borderId="3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2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2" borderId="7" xfId="0" applyNumberFormat="1" applyFont="1" applyFill="1" applyBorder="1" applyAlignment="1">
      <alignment horizontal="right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1" fontId="0" fillId="0" borderId="3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6" fontId="0" fillId="0" borderId="3" xfId="0" applyNumberForma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wrapText="1"/>
    </xf>
    <xf numFmtId="1" fontId="0" fillId="0" borderId="3" xfId="0" applyNumberFormat="1" applyFill="1" applyBorder="1" applyAlignment="1">
      <alignment horizontal="right" wrapText="1"/>
    </xf>
    <xf numFmtId="0" fontId="2" fillId="2" borderId="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2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3" xfId="0" applyNumberForma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left" wrapText="1"/>
    </xf>
    <xf numFmtId="0" fontId="4" fillId="0" borderId="5" xfId="20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wrapText="1"/>
    </xf>
    <xf numFmtId="1" fontId="12" fillId="0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1" fontId="12" fillId="0" borderId="21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1" fontId="12" fillId="0" borderId="24" xfId="0" applyNumberFormat="1" applyFont="1" applyFill="1" applyBorder="1" applyAlignment="1">
      <alignment horizontal="center" wrapText="1"/>
    </xf>
    <xf numFmtId="1" fontId="12" fillId="0" borderId="7" xfId="0" applyNumberFormat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" fontId="12" fillId="0" borderId="25" xfId="0" applyNumberFormat="1" applyFont="1" applyFill="1" applyBorder="1" applyAlignment="1">
      <alignment horizontal="center" wrapText="1"/>
    </xf>
    <xf numFmtId="1" fontId="12" fillId="0" borderId="26" xfId="0" applyNumberFormat="1" applyFont="1" applyFill="1" applyBorder="1" applyAlignment="1">
      <alignment horizontal="center" wrapText="1"/>
    </xf>
    <xf numFmtId="1" fontId="12" fillId="0" borderId="27" xfId="0" applyNumberFormat="1" applyFont="1" applyFill="1" applyBorder="1" applyAlignment="1">
      <alignment horizontal="center" wrapText="1"/>
    </xf>
    <xf numFmtId="1" fontId="12" fillId="0" borderId="20" xfId="0" applyNumberFormat="1" applyFont="1" applyFill="1" applyBorder="1" applyAlignment="1">
      <alignment horizontal="center" wrapText="1"/>
    </xf>
    <xf numFmtId="1" fontId="12" fillId="0" borderId="23" xfId="0" applyNumberFormat="1" applyFont="1" applyFill="1" applyBorder="1" applyAlignment="1">
      <alignment horizontal="center" wrapText="1"/>
    </xf>
    <xf numFmtId="1" fontId="12" fillId="0" borderId="8" xfId="0" applyNumberFormat="1" applyFont="1" applyFill="1" applyBorder="1" applyAlignment="1">
      <alignment horizontal="center" wrapText="1"/>
    </xf>
    <xf numFmtId="0" fontId="2" fillId="2" borderId="28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13" fillId="2" borderId="30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9" fontId="20" fillId="3" borderId="33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vertical="center"/>
    </xf>
    <xf numFmtId="9" fontId="20" fillId="3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5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173" fontId="0" fillId="0" borderId="3" xfId="0" applyNumberFormat="1" applyFill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0" fontId="18" fillId="0" borderId="0" xfId="20" applyFont="1" applyAlignment="1">
      <alignment horizontal="left"/>
    </xf>
    <xf numFmtId="0" fontId="0" fillId="0" borderId="0" xfId="0" applyFont="1" applyAlignment="1">
      <alignment/>
    </xf>
    <xf numFmtId="0" fontId="18" fillId="0" borderId="0" xfId="20" applyFont="1" applyAlignment="1">
      <alignment horizontal="center"/>
    </xf>
    <xf numFmtId="0" fontId="18" fillId="0" borderId="0" xfId="20" applyFont="1" applyAlignment="1">
      <alignment/>
    </xf>
    <xf numFmtId="0" fontId="18" fillId="0" borderId="0" xfId="20" applyFont="1" applyAlignment="1">
      <alignment horizontal="right"/>
    </xf>
    <xf numFmtId="1" fontId="12" fillId="0" borderId="48" xfId="0" applyNumberFormat="1" applyFont="1" applyFill="1" applyBorder="1" applyAlignment="1">
      <alignment horizontal="center" wrapText="1"/>
    </xf>
    <xf numFmtId="1" fontId="12" fillId="0" borderId="49" xfId="0" applyNumberFormat="1" applyFont="1" applyFill="1" applyBorder="1" applyAlignment="1">
      <alignment horizontal="center" wrapText="1"/>
    </xf>
    <xf numFmtId="1" fontId="12" fillId="0" borderId="50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73" fontId="0" fillId="0" borderId="13" xfId="0" applyNumberFormat="1" applyBorder="1" applyAlignment="1">
      <alignment horizontal="left" vertical="center" wrapText="1"/>
    </xf>
    <xf numFmtId="173" fontId="0" fillId="0" borderId="1" xfId="0" applyNumberFormat="1" applyBorder="1" applyAlignment="1">
      <alignment horizontal="left" vertical="center" wrapText="1"/>
    </xf>
    <xf numFmtId="173" fontId="0" fillId="0" borderId="14" xfId="0" applyNumberFormat="1" applyFont="1" applyFill="1" applyBorder="1" applyAlignment="1">
      <alignment horizontal="left" vertical="center" wrapText="1"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2" fillId="2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0" fontId="12" fillId="0" borderId="5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1" fontId="12" fillId="0" borderId="60" xfId="0" applyNumberFormat="1" applyFont="1" applyFill="1" applyBorder="1" applyAlignment="1">
      <alignment horizontal="center" wrapText="1"/>
    </xf>
    <xf numFmtId="1" fontId="12" fillId="0" borderId="61" xfId="0" applyNumberFormat="1" applyFont="1" applyFill="1" applyBorder="1" applyAlignment="1">
      <alignment horizontal="center" wrapText="1"/>
    </xf>
    <xf numFmtId="1" fontId="12" fillId="0" borderId="62" xfId="0" applyNumberFormat="1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8" fillId="0" borderId="0" xfId="2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" fontId="12" fillId="0" borderId="63" xfId="0" applyNumberFormat="1" applyFont="1" applyFill="1" applyBorder="1" applyAlignment="1">
      <alignment horizontal="center" wrapText="1"/>
    </xf>
    <xf numFmtId="1" fontId="12" fillId="0" borderId="64" xfId="0" applyNumberFormat="1" applyFont="1" applyFill="1" applyBorder="1" applyAlignment="1">
      <alignment horizontal="center" wrapText="1"/>
    </xf>
    <xf numFmtId="0" fontId="12" fillId="0" borderId="65" xfId="0" applyFont="1" applyFill="1" applyBorder="1" applyAlignment="1">
      <alignment horizontal="center" wrapText="1"/>
    </xf>
    <xf numFmtId="0" fontId="12" fillId="0" borderId="66" xfId="0" applyFont="1" applyFill="1" applyBorder="1" applyAlignment="1">
      <alignment horizontal="center" wrapText="1"/>
    </xf>
    <xf numFmtId="0" fontId="18" fillId="0" borderId="0" xfId="20" applyFont="1" applyAlignment="1">
      <alignment horizontal="right"/>
    </xf>
    <xf numFmtId="0" fontId="0" fillId="2" borderId="67" xfId="0" applyFill="1" applyBorder="1" applyAlignment="1">
      <alignment/>
    </xf>
    <xf numFmtId="0" fontId="2" fillId="2" borderId="68" xfId="0" applyFont="1" applyFill="1" applyBorder="1" applyAlignment="1">
      <alignment horizontal="center"/>
    </xf>
    <xf numFmtId="0" fontId="19" fillId="2" borderId="69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vertical="center" wrapText="1"/>
    </xf>
    <xf numFmtId="0" fontId="0" fillId="0" borderId="7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2" fillId="2" borderId="74" xfId="0" applyFont="1" applyFill="1" applyBorder="1" applyAlignment="1">
      <alignment vertical="center"/>
    </xf>
    <xf numFmtId="0" fontId="2" fillId="2" borderId="75" xfId="0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173" fontId="0" fillId="0" borderId="77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78" xfId="20" applyFont="1" applyBorder="1" applyAlignment="1">
      <alignment horizontal="left" vertical="center"/>
    </xf>
    <xf numFmtId="173" fontId="0" fillId="0" borderId="77" xfId="0" applyNumberFormat="1" applyBorder="1" applyAlignment="1">
      <alignment horizontal="left" vertical="center" wrapText="1"/>
    </xf>
    <xf numFmtId="173" fontId="0" fillId="0" borderId="13" xfId="0" applyNumberFormat="1" applyBorder="1" applyAlignment="1">
      <alignment horizontal="left" vertical="center" wrapText="1"/>
    </xf>
    <xf numFmtId="0" fontId="18" fillId="0" borderId="78" xfId="20" applyFont="1" applyBorder="1" applyAlignment="1">
      <alignment horizontal="left" vertical="center"/>
    </xf>
    <xf numFmtId="173" fontId="0" fillId="0" borderId="79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66" fontId="0" fillId="0" borderId="7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2" borderId="80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0" fillId="3" borderId="81" xfId="0" applyFont="1" applyFill="1" applyBorder="1" applyAlignment="1">
      <alignment horizontal="left" vertical="center"/>
    </xf>
    <xf numFmtId="0" fontId="20" fillId="3" borderId="82" xfId="0" applyFont="1" applyFill="1" applyBorder="1" applyAlignment="1">
      <alignment horizontal="left" vertical="center"/>
    </xf>
    <xf numFmtId="0" fontId="20" fillId="3" borderId="83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84" xfId="0" applyFont="1" applyFill="1" applyBorder="1" applyAlignment="1">
      <alignment horizontal="center" vertical="center" wrapText="1"/>
    </xf>
    <xf numFmtId="0" fontId="20" fillId="3" borderId="85" xfId="0" applyFont="1" applyFill="1" applyBorder="1" applyAlignment="1">
      <alignment horizontal="center" vertical="center" wrapText="1"/>
    </xf>
    <xf numFmtId="0" fontId="20" fillId="3" borderId="8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0" xfId="20" applyFont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0" fontId="0" fillId="0" borderId="8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2" borderId="88" xfId="0" applyFont="1" applyFill="1" applyBorder="1" applyAlignment="1">
      <alignment vertical="center"/>
    </xf>
    <xf numFmtId="0" fontId="2" fillId="2" borderId="89" xfId="0" applyFont="1" applyFill="1" applyBorder="1" applyAlignment="1">
      <alignment vertical="center"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8" fillId="0" borderId="0" xfId="20" applyFont="1" applyAlignment="1">
      <alignment horizontal="right"/>
    </xf>
    <xf numFmtId="0" fontId="2" fillId="2" borderId="9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95" xfId="0" applyFont="1" applyFill="1" applyBorder="1" applyAlignment="1">
      <alignment horizontal="center" vertical="center" wrapText="1"/>
    </xf>
    <xf numFmtId="0" fontId="2" fillId="2" borderId="96" xfId="0" applyNumberFormat="1" applyFont="1" applyFill="1" applyBorder="1" applyAlignment="1">
      <alignment horizontal="center" vertical="center" wrapText="1"/>
    </xf>
    <xf numFmtId="0" fontId="2" fillId="2" borderId="97" xfId="0" applyNumberFormat="1" applyFont="1" applyFill="1" applyBorder="1" applyAlignment="1">
      <alignment horizontal="center" vertical="center" wrapText="1"/>
    </xf>
    <xf numFmtId="0" fontId="2" fillId="2" borderId="9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8" fillId="0" borderId="0" xfId="20" applyFont="1" applyAlignment="1">
      <alignment horizontal="left"/>
    </xf>
    <xf numFmtId="0" fontId="13" fillId="2" borderId="97" xfId="0" applyFont="1" applyFill="1" applyBorder="1" applyAlignment="1">
      <alignment horizontal="center" vertical="center" wrapText="1"/>
    </xf>
    <xf numFmtId="0" fontId="13" fillId="2" borderId="98" xfId="0" applyFont="1" applyFill="1" applyBorder="1" applyAlignment="1">
      <alignment horizontal="center" vertical="center" wrapText="1"/>
    </xf>
    <xf numFmtId="0" fontId="13" fillId="2" borderId="99" xfId="0" applyFont="1" applyFill="1" applyBorder="1" applyAlignment="1">
      <alignment horizontal="center" vertical="center" wrapText="1"/>
    </xf>
    <xf numFmtId="0" fontId="13" fillId="2" borderId="10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01" xfId="0" applyNumberFormat="1" applyFont="1" applyFill="1" applyBorder="1" applyAlignment="1">
      <alignment horizontal="center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102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103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2" fillId="0" borderId="104" xfId="0" applyFont="1" applyFill="1" applyBorder="1" applyAlignment="1">
      <alignment horizontal="center" wrapText="1"/>
    </xf>
    <xf numFmtId="0" fontId="13" fillId="2" borderId="79" xfId="0" applyFont="1" applyFill="1" applyBorder="1" applyAlignment="1">
      <alignment horizontal="center" vertical="center" wrapText="1"/>
    </xf>
    <xf numFmtId="0" fontId="13" fillId="2" borderId="10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97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2" fillId="2" borderId="102" xfId="0" applyNumberFormat="1" applyFont="1" applyFill="1" applyBorder="1" applyAlignment="1">
      <alignment horizontal="center" vertical="center" wrapText="1"/>
    </xf>
    <xf numFmtId="0" fontId="13" fillId="2" borderId="10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1'!$B$38:$B$70</c:f>
              <c:strCache/>
            </c:strRef>
          </c:cat>
          <c:val>
            <c:numRef>
              <c:f>'Chart 1'!$D$38:$D$70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1'!$F$38:$F$70</c:f>
              <c:numCache/>
            </c:numRef>
          </c:val>
        </c:ser>
        <c:axId val="934928"/>
        <c:axId val="8414353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1'!$H$38:$H$70</c:f>
              <c:numCache/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07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10'!$B$36:$B$68</c:f>
              <c:strCache/>
            </c:strRef>
          </c:cat>
          <c:val>
            <c:numRef>
              <c:f>'Chart 10'!$D$36:$D$68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10'!$B$36:$B$68</c:f>
              <c:strCache/>
            </c:strRef>
          </c:cat>
          <c:val>
            <c:numRef>
              <c:f>'Chart 10'!$G$36:$G$68</c:f>
              <c:numCache/>
            </c:numRef>
          </c:val>
        </c:ser>
        <c:ser>
          <c:idx val="2"/>
          <c:order val="3"/>
          <c:tx>
            <c:strRef>
              <c:f>'Chart 10'!$H$35</c:f>
              <c:strCache>
                <c:ptCount val="1"/>
                <c:pt idx="0">
                  <c:v>2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val>
            <c:numRef>
              <c:f>'Chart 10'!$H$36:$H$68</c:f>
              <c:numCache/>
            </c:numRef>
          </c:val>
        </c:ser>
        <c:overlap val="100"/>
        <c:axId val="46934506"/>
        <c:axId val="19757371"/>
      </c:barChart>
      <c:lineChart>
        <c:grouping val="standard"/>
        <c:varyColors val="0"/>
        <c:ser>
          <c:idx val="4"/>
          <c:order val="2"/>
          <c:tx>
            <c:v>NHSQIS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10'!$I$36:$I$68</c:f>
              <c:numCache/>
            </c:numRef>
          </c:val>
          <c:smooth val="0"/>
        </c:ser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34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825"/>
          <c:w val="0.867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11'!$D$38</c:f>
              <c:strCache>
                <c:ptCount val="1"/>
                <c:pt idx="0">
                  <c:v>Stroke 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11'!$E$37:$I$37</c:f>
              <c:numCache/>
            </c:numRef>
          </c:cat>
          <c:val>
            <c:numRef>
              <c:f>'Chart 11'!$E$38:$I$38</c:f>
              <c:numCache/>
            </c:numRef>
          </c:val>
        </c:ser>
        <c:gapWidth val="290"/>
        <c:axId val="43598612"/>
        <c:axId val="56843189"/>
      </c:barChart>
      <c:lineChart>
        <c:grouping val="standard"/>
        <c:varyColors val="0"/>
        <c:ser>
          <c:idx val="9"/>
          <c:order val="1"/>
          <c:tx>
            <c:strRef>
              <c:f>'Chart 11'!$D$40</c:f>
              <c:strCache>
                <c:ptCount val="1"/>
                <c:pt idx="0">
                  <c:v>% SU day 0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11'!$E$40:$I$40</c:f>
              <c:numCache/>
            </c:numRef>
          </c:val>
          <c:smooth val="0"/>
        </c:ser>
        <c:ser>
          <c:idx val="2"/>
          <c:order val="2"/>
          <c:tx>
            <c:strRef>
              <c:f>'Chart 11'!$D$42</c:f>
              <c:strCache>
                <c:ptCount val="1"/>
                <c:pt idx="0">
                  <c:v>% SU &lt;=1 day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11'!$E$42:$I$42</c:f>
              <c:numCache/>
            </c:numRef>
          </c:val>
          <c:smooth val="0"/>
        </c:ser>
        <c:ser>
          <c:idx val="4"/>
          <c:order val="3"/>
          <c:tx>
            <c:strRef>
              <c:f>'Chart 11'!$D$44</c:f>
              <c:strCache>
                <c:ptCount val="1"/>
                <c:pt idx="0">
                  <c:v>% Admitted to a SU during stay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11'!$E$44:$I$44</c:f>
              <c:numCache/>
            </c:numRef>
          </c:val>
          <c:smooth val="0"/>
        </c:ser>
        <c:ser>
          <c:idx val="0"/>
          <c:order val="4"/>
          <c:tx>
            <c:strRef>
              <c:f>'Chart 11'!$D$45</c:f>
              <c:strCache>
                <c:ptCount val="1"/>
                <c:pt idx="0">
                  <c:v>NHS QIS 60% day 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11'!$E$45:$I$45</c:f>
              <c:numCache/>
            </c:numRef>
          </c:val>
          <c:smooth val="0"/>
        </c:ser>
        <c:ser>
          <c:idx val="3"/>
          <c:order val="5"/>
          <c:tx>
            <c:strRef>
              <c:f>'Chart 11'!$D$46</c:f>
              <c:strCache>
                <c:ptCount val="1"/>
                <c:pt idx="0">
                  <c:v>NHS QIS 90% &lt;=1 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11'!$E$46:$I$46</c:f>
              <c:numCache/>
            </c:numRef>
          </c:val>
          <c:smooth val="0"/>
        </c:ser>
        <c:axId val="41826654"/>
        <c:axId val="40895567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auto val="0"/>
        <c:lblOffset val="100"/>
        <c:tickLblSkip val="1"/>
        <c:noMultiLvlLbl val="0"/>
      </c:catAx>
      <c:valAx>
        <c:axId val="56843189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At val="1"/>
        <c:crossBetween val="between"/>
        <c:dispUnits/>
      </c:valAx>
      <c:catAx>
        <c:axId val="41826654"/>
        <c:scaling>
          <c:orientation val="minMax"/>
        </c:scaling>
        <c:axPos val="b"/>
        <c:delete val="1"/>
        <c:majorTickMark val="out"/>
        <c:minorTickMark val="none"/>
        <c:tickLblPos val="nextTo"/>
        <c:crossAx val="40895567"/>
        <c:crosses val="autoZero"/>
        <c:auto val="0"/>
        <c:lblOffset val="100"/>
        <c:tickLblSkip val="1"/>
        <c:noMultiLvlLbl val="0"/>
      </c:catAx>
      <c:valAx>
        <c:axId val="4089556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standards
(lines)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66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05"/>
          <c:y val="0.85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0825"/>
          <c:w val="0.86875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12'!$D$37</c:f>
              <c:strCache>
                <c:ptCount val="1"/>
                <c:pt idx="0">
                  <c:v>Stroke 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12'!$E$36:$I$36</c:f>
              <c:numCache/>
            </c:numRef>
          </c:cat>
          <c:val>
            <c:numRef>
              <c:f>'Chart 12'!$E$37:$I$37</c:f>
              <c:numCache/>
            </c:numRef>
          </c:val>
        </c:ser>
        <c:gapWidth val="250"/>
        <c:axId val="32515784"/>
        <c:axId val="24206601"/>
      </c:barChart>
      <c:lineChart>
        <c:grouping val="standard"/>
        <c:varyColors val="0"/>
        <c:ser>
          <c:idx val="3"/>
          <c:order val="1"/>
          <c:tx>
            <c:strRef>
              <c:f>'Chart 12'!$D$39</c:f>
              <c:strCache>
                <c:ptCount val="1"/>
                <c:pt idx="0">
                  <c:v>% Swallow Screen day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12'!$E$39:$I$39</c:f>
              <c:numCache/>
            </c:numRef>
          </c:val>
          <c:smooth val="0"/>
        </c:ser>
        <c:ser>
          <c:idx val="0"/>
          <c:order val="2"/>
          <c:tx>
            <c:strRef>
              <c:f>'Chart 12'!$D$40</c:f>
              <c:strCache>
                <c:ptCount val="1"/>
                <c:pt idx="0">
                  <c:v>NHS QIS 100% day 0 (swallow screen)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12'!$E$40:$I$40</c:f>
              <c:numCache/>
            </c:numRef>
          </c:val>
          <c:smooth val="0"/>
        </c:ser>
        <c:axId val="16532818"/>
        <c:axId val="14577635"/>
      </c:line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6601"/>
        <c:crosses val="autoZero"/>
        <c:auto val="0"/>
        <c:lblOffset val="100"/>
        <c:tickLblSkip val="1"/>
        <c:noMultiLvlLbl val="0"/>
      </c:catAx>
      <c:valAx>
        <c:axId val="24206601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15784"/>
        <c:crossesAt val="1"/>
        <c:crossBetween val="between"/>
        <c:dispUnits/>
      </c:valAx>
      <c:catAx>
        <c:axId val="16532818"/>
        <c:scaling>
          <c:orientation val="minMax"/>
        </c:scaling>
        <c:axPos val="b"/>
        <c:delete val="1"/>
        <c:majorTickMark val="out"/>
        <c:minorTickMark val="none"/>
        <c:tickLblPos val="nextTo"/>
        <c:crossAx val="14577635"/>
        <c:crosses val="autoZero"/>
        <c:auto val="0"/>
        <c:lblOffset val="100"/>
        <c:tickLblSkip val="1"/>
        <c:noMultiLvlLbl val="0"/>
      </c:catAx>
      <c:valAx>
        <c:axId val="1457763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standards
(lines)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0825"/>
          <c:w val="0.86825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13'!$D$37</c:f>
              <c:strCache>
                <c:ptCount val="1"/>
                <c:pt idx="0">
                  <c:v>Stroke 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13'!$E$36:$I$36</c:f>
              <c:numCache/>
            </c:numRef>
          </c:cat>
          <c:val>
            <c:numRef>
              <c:f>'Chart 13'!$E$37:$I$37</c:f>
              <c:numCache/>
            </c:numRef>
          </c:val>
        </c:ser>
        <c:gapWidth val="250"/>
        <c:axId val="64089852"/>
        <c:axId val="39937757"/>
      </c:barChart>
      <c:lineChart>
        <c:grouping val="standard"/>
        <c:varyColors val="0"/>
        <c:ser>
          <c:idx val="4"/>
          <c:order val="1"/>
          <c:tx>
            <c:strRef>
              <c:f>'Chart 13'!$D$39</c:f>
              <c:strCache>
                <c:ptCount val="1"/>
                <c:pt idx="0">
                  <c:v>% Scanned day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13'!$E$39:$I$39</c:f>
              <c:numCache/>
            </c:numRef>
          </c:val>
          <c:smooth val="0"/>
        </c:ser>
        <c:ser>
          <c:idx val="2"/>
          <c:order val="2"/>
          <c:tx>
            <c:strRef>
              <c:f>'Chart 13'!$D$40</c:f>
              <c:strCache>
                <c:ptCount val="1"/>
                <c:pt idx="0">
                  <c:v>NHS QIS 80% day 0 (scan)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13'!$E$40:$I$40</c:f>
              <c:numCache/>
            </c:numRef>
          </c:val>
          <c:smooth val="0"/>
        </c:ser>
        <c:axId val="23895494"/>
        <c:axId val="13732855"/>
      </c:line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auto val="0"/>
        <c:lblOffset val="100"/>
        <c:tickLblSkip val="1"/>
        <c:noMultiLvlLbl val="0"/>
      </c:catAx>
      <c:valAx>
        <c:axId val="39937757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9852"/>
        <c:crossesAt val="1"/>
        <c:crossBetween val="between"/>
        <c:dispUnits/>
      </c:valAx>
      <c:catAx>
        <c:axId val="23895494"/>
        <c:scaling>
          <c:orientation val="minMax"/>
        </c:scaling>
        <c:axPos val="b"/>
        <c:delete val="1"/>
        <c:majorTickMark val="out"/>
        <c:minorTickMark val="none"/>
        <c:tickLblPos val="nextTo"/>
        <c:crossAx val="13732855"/>
        <c:crosses val="autoZero"/>
        <c:auto val="0"/>
        <c:lblOffset val="100"/>
        <c:tickLblSkip val="1"/>
        <c:noMultiLvlLbl val="0"/>
      </c:catAx>
      <c:valAx>
        <c:axId val="1373285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standards
(lines)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954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7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825"/>
          <c:w val="0.86675"/>
          <c:h val="0.763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'Chart 14'!$D$37</c:f>
              <c:strCache>
                <c:ptCount val="1"/>
                <c:pt idx="0">
                  <c:v>Aspirin Denominator (excl CIs)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'Chart 14'!$E$36:$I$36</c:f>
              <c:numCache/>
            </c:numRef>
          </c:cat>
          <c:val>
            <c:numRef>
              <c:f>'Chart 14'!$E$37:$I$37</c:f>
              <c:numCache/>
            </c:numRef>
          </c:val>
        </c:ser>
        <c:gapWidth val="250"/>
        <c:axId val="56486832"/>
        <c:axId val="38619441"/>
      </c:barChart>
      <c:lineChart>
        <c:grouping val="standard"/>
        <c:varyColors val="0"/>
        <c:ser>
          <c:idx val="5"/>
          <c:order val="1"/>
          <c:tx>
            <c:strRef>
              <c:f>'Chart 14'!$D$39</c:f>
              <c:strCache>
                <c:ptCount val="1"/>
                <c:pt idx="0">
                  <c:v>% Aspirin &lt;=1 day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14'!$E$39:$I$39</c:f>
              <c:numCache/>
            </c:numRef>
          </c:val>
          <c:smooth val="0"/>
        </c:ser>
        <c:ser>
          <c:idx val="0"/>
          <c:order val="2"/>
          <c:tx>
            <c:strRef>
              <c:f>'Chart 14'!$D$40</c:f>
              <c:strCache>
                <c:ptCount val="1"/>
                <c:pt idx="0">
                  <c:v>NHS QIS 100% &lt;=1 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14'!$E$40:$I$40</c:f>
              <c:numCache/>
            </c:numRef>
          </c:val>
          <c:smooth val="0"/>
        </c:ser>
        <c:axId val="12030650"/>
        <c:axId val="41166987"/>
      </c:line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auto val="0"/>
        <c:lblOffset val="100"/>
        <c:tickLblSkip val="1"/>
        <c:noMultiLvlLbl val="0"/>
      </c:catAx>
      <c:valAx>
        <c:axId val="38619441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At val="1"/>
        <c:crossBetween val="between"/>
        <c:dispUnits/>
      </c:valAx>
      <c:catAx>
        <c:axId val="12030650"/>
        <c:scaling>
          <c:orientation val="minMax"/>
        </c:scaling>
        <c:axPos val="b"/>
        <c:delete val="1"/>
        <c:majorTickMark val="out"/>
        <c:minorTickMark val="none"/>
        <c:tickLblPos val="nextTo"/>
        <c:crossAx val="41166987"/>
        <c:crosses val="autoZero"/>
        <c:auto val="0"/>
        <c:lblOffset val="100"/>
        <c:tickLblSkip val="1"/>
        <c:noMultiLvlLbl val="0"/>
      </c:catAx>
      <c:valAx>
        <c:axId val="4116698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
(line)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306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3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3366"/>
              </a:solidFill>
            </c:spPr>
          </c:dPt>
          <c:dPt>
            <c:idx val="18"/>
            <c:invertIfNegative val="0"/>
            <c:spPr>
              <a:solidFill>
                <a:srgbClr val="99CC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cat>
            <c:strRef>
              <c:f>'Chart 15'!$B$36:$B$54</c:f>
              <c:strCache/>
            </c:strRef>
          </c:cat>
          <c:val>
            <c:numRef>
              <c:f>'Chart 15'!$D$36:$D$54</c:f>
              <c:numCache/>
            </c:numRef>
          </c:val>
        </c:ser>
        <c:ser>
          <c:idx val="1"/>
          <c:order val="1"/>
          <c:tx>
            <c:v>1 Day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9999FF"/>
              </a:solidFill>
            </c:spPr>
          </c:dPt>
          <c:cat>
            <c:strRef>
              <c:f>'Chart 15'!$B$36:$B$54</c:f>
              <c:strCache/>
            </c:strRef>
          </c:cat>
          <c:val>
            <c:numRef>
              <c:f>'Chart 15'!$H$36:$H$54</c:f>
              <c:numCache/>
            </c:numRef>
          </c:val>
        </c:ser>
        <c:ser>
          <c:idx val="2"/>
          <c:order val="2"/>
          <c:tx>
            <c:v>2 Days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dPt>
            <c:idx val="19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cat>
            <c:strRef>
              <c:f>'Chart 15'!$B$36:$B$54</c:f>
              <c:strCache/>
            </c:strRef>
          </c:cat>
          <c:val>
            <c:numRef>
              <c:f>'Chart 15'!$I$36:$I$54</c:f>
              <c:numCache/>
            </c:numRef>
          </c:val>
        </c:ser>
        <c:ser>
          <c:idx val="3"/>
          <c:order val="3"/>
          <c:tx>
            <c:v>3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FF"/>
              </a:solidFill>
            </c:spPr>
          </c:dPt>
          <c:dPt>
            <c:idx val="18"/>
            <c:invertIfNegative val="0"/>
            <c:spPr>
              <a:solidFill>
                <a:srgbClr val="800080"/>
              </a:solidFill>
            </c:spPr>
          </c:dPt>
          <c:dPt>
            <c:idx val="19"/>
            <c:invertIfNegative val="0"/>
            <c:spPr>
              <a:solidFill>
                <a:srgbClr val="993366"/>
              </a:solidFill>
            </c:spPr>
          </c:dPt>
          <c:val>
            <c:numRef>
              <c:f>'Chart 15'!$J$36:$J$54</c:f>
              <c:numCache/>
            </c:numRef>
          </c:val>
        </c:ser>
        <c:overlap val="100"/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958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20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16'!$B$38:$B$62</c:f>
              <c:strCache/>
            </c:strRef>
          </c:cat>
          <c:val>
            <c:numRef>
              <c:f>'Chart 16'!$D$38:$D$62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16'!$F$38:$F$62</c:f>
              <c:numCache/>
            </c:numRef>
          </c:val>
        </c:ser>
        <c:axId val="13071406"/>
        <c:axId val="50533791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16'!$H$38:$H$62</c:f>
              <c:numCache/>
            </c:numRef>
          </c:val>
          <c:smooth val="0"/>
        </c:ser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0825"/>
          <c:w val="0.86775"/>
          <c:h val="0.763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'Chart 17'!$D$37</c:f>
              <c:strCache>
                <c:ptCount val="1"/>
                <c:pt idx="0">
                  <c:v>Outpatients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17'!$E$36:$I$36</c:f>
              <c:numCache/>
            </c:numRef>
          </c:cat>
          <c:val>
            <c:numRef>
              <c:f>'Chart 17'!$E$37:$I$37</c:f>
              <c:numCache/>
            </c:numRef>
          </c:val>
        </c:ser>
        <c:gapWidth val="250"/>
        <c:axId val="52150936"/>
        <c:axId val="66705241"/>
      </c:barChart>
      <c:lineChart>
        <c:grouping val="standard"/>
        <c:varyColors val="0"/>
        <c:ser>
          <c:idx val="6"/>
          <c:order val="1"/>
          <c:tx>
            <c:strRef>
              <c:f>'Chart 17'!$D$39</c:f>
              <c:strCache>
                <c:ptCount val="1"/>
                <c:pt idx="0">
                  <c:v>% Outpatients &lt;= 7 days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17'!$E$39:$I$39</c:f>
              <c:numCache/>
            </c:numRef>
          </c:val>
          <c:smooth val="0"/>
        </c:ser>
        <c:ser>
          <c:idx val="0"/>
          <c:order val="2"/>
          <c:tx>
            <c:strRef>
              <c:f>'Chart 17'!$D$40</c:f>
              <c:strCache>
                <c:ptCount val="1"/>
                <c:pt idx="0">
                  <c:v>NHS QIS 80% &lt;=7 days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17'!$E$40:$I$40</c:f>
              <c:numCache/>
            </c:numRef>
          </c:val>
          <c:smooth val="0"/>
        </c:ser>
        <c:axId val="63476258"/>
        <c:axId val="34415411"/>
      </c:line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0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</c:valAx>
      <c:catAx>
        <c:axId val="6347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415411"/>
        <c:crosses val="autoZero"/>
        <c:auto val="0"/>
        <c:lblOffset val="100"/>
        <c:tickLblSkip val="1"/>
        <c:noMultiLvlLbl val="0"/>
      </c:catAx>
      <c:valAx>
        <c:axId val="3441541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
(line)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2'!$B$38:$B$70</c:f>
              <c:strCache/>
            </c:strRef>
          </c:cat>
          <c:val>
            <c:numRef>
              <c:f>'Chart 2'!$D$38:$D$70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2'!$F$38:$F$70</c:f>
              <c:numCache/>
            </c:numRef>
          </c:val>
        </c:ser>
        <c:axId val="8620314"/>
        <c:axId val="10473963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2'!$H$38:$H$70</c:f>
              <c:numCache/>
            </c:numRef>
          </c:val>
          <c:smooth val="0"/>
        </c:ser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2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325"/>
          <c:w val="0.832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9999FF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3'!$B$39:$B$71</c:f>
              <c:strCache/>
            </c:strRef>
          </c:cat>
          <c:val>
            <c:numRef>
              <c:f>'Chart 3'!$D$39:$D$71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993366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3'!$B$39:$B$71</c:f>
              <c:strCache/>
            </c:strRef>
          </c:cat>
          <c:val>
            <c:numRef>
              <c:f>'Chart 3'!$G$39:$G$71</c:f>
              <c:numCache/>
            </c:numRef>
          </c:val>
        </c:ser>
        <c:ser>
          <c:idx val="2"/>
          <c:order val="4"/>
          <c:tx>
            <c:strRef>
              <c:f>'Chart 3'!$H$38</c:f>
              <c:strCache>
                <c:ptCount val="1"/>
                <c:pt idx="0">
                  <c:v>2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FFCC"/>
              </a:solidFill>
            </c:spPr>
          </c:dPt>
          <c:dPt>
            <c:idx val="32"/>
            <c:invertIfNegative val="0"/>
            <c:spPr>
              <a:solidFill>
                <a:srgbClr val="99CC00"/>
              </a:solidFill>
            </c:spPr>
          </c:dPt>
          <c:val>
            <c:numRef>
              <c:f>'Chart 3'!$H$39:$H$71</c:f>
              <c:numCache/>
            </c:numRef>
          </c:val>
        </c:ser>
        <c:overlap val="100"/>
        <c:axId val="27156804"/>
        <c:axId val="43084645"/>
      </c:barChart>
      <c:lineChart>
        <c:grouping val="standard"/>
        <c:varyColors val="0"/>
        <c:ser>
          <c:idx val="3"/>
          <c:order val="2"/>
          <c:tx>
            <c:v>NHSQIS 60%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3'!$I$39:$I$71</c:f>
              <c:numCache/>
            </c:numRef>
          </c:val>
          <c:smooth val="0"/>
        </c:ser>
        <c:ser>
          <c:idx val="4"/>
          <c:order val="3"/>
          <c:tx>
            <c:v>NHSQIS 90%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3'!$J$39:$J$71</c:f>
              <c:numCache/>
            </c:numRef>
          </c:val>
          <c:smooth val="0"/>
        </c:ser>
        <c:axId val="27156804"/>
        <c:axId val="43084645"/>
      </c:line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156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2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4'!$B$37:$B$69</c:f>
              <c:strCache/>
            </c:strRef>
          </c:cat>
          <c:val>
            <c:numRef>
              <c:f>'Chart 4'!$D$37:$D$69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4'!$E$37:$E$69</c:f>
              <c:numCache/>
            </c:numRef>
          </c:val>
        </c:ser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17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5'!$B$38:$B$70</c:f>
              <c:strCache/>
            </c:strRef>
          </c:cat>
          <c:val>
            <c:numRef>
              <c:f>'Chart 5'!$D$38:$D$70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5'!$F$38:$F$70</c:f>
              <c:numCache/>
            </c:numRef>
          </c:val>
        </c:ser>
        <c:axId val="1757944"/>
        <c:axId val="15821497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5'!$H$38:$H$70</c:f>
              <c:numCache/>
            </c:numRef>
          </c:val>
          <c:smooth val="0"/>
        </c:ser>
        <c:axId val="1757944"/>
        <c:axId val="15821497"/>
      </c:line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7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1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6'!$B$37:$B$69</c:f>
              <c:strCache/>
            </c:strRef>
          </c:cat>
          <c:val>
            <c:numRef>
              <c:f>'Chart 6'!$D$37:$D$69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6'!$B$37:$B$69</c:f>
              <c:strCache/>
            </c:strRef>
          </c:cat>
          <c:val>
            <c:numRef>
              <c:f>'Chart 6'!$G$37:$G$69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6'!$B$37:$B$69</c:f>
              <c:strCache/>
            </c:strRef>
          </c:cat>
          <c:val>
            <c:numRef>
              <c:f>'Chart 6'!$H$37:$H$69</c:f>
              <c:numCache/>
            </c:numRef>
          </c:val>
        </c:ser>
        <c:overlap val="100"/>
        <c:axId val="8175746"/>
        <c:axId val="6472851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6'!$I$37:$I$69</c:f>
              <c:numCache/>
            </c:numRef>
          </c:val>
          <c:smooth val="0"/>
        </c:ser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175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7'!$B$38:$B$70</c:f>
              <c:strCache/>
            </c:strRef>
          </c:cat>
          <c:val>
            <c:numRef>
              <c:f>'Chart 7'!$D$38:$D$70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7'!$F$38:$F$70</c:f>
              <c:numCache/>
            </c:numRef>
          </c:val>
        </c:ser>
        <c:axId val="58255660"/>
        <c:axId val="54538893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7'!$H$38:$H$70</c:f>
              <c:numCache/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55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29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8'!$B$38:$B$70</c:f>
              <c:strCache/>
            </c:strRef>
          </c:cat>
          <c:val>
            <c:numRef>
              <c:f>'Chart 8'!$D$38:$D$70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8'!$B$38:$B$70</c:f>
              <c:strCache/>
            </c:strRef>
          </c:cat>
          <c:val>
            <c:numRef>
              <c:f>'Chart 8'!$G$38:$G$70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8'!$B$38:$B$70</c:f>
              <c:strCache/>
            </c:strRef>
          </c:cat>
          <c:val>
            <c:numRef>
              <c:f>'Chart 8'!$H$38:$H$70</c:f>
              <c:numCache/>
            </c:numRef>
          </c:val>
        </c:ser>
        <c:overlap val="100"/>
        <c:axId val="21087990"/>
        <c:axId val="55574183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8'!$I$38:$I$70</c:f>
              <c:numCache/>
            </c:numRef>
          </c:val>
          <c:smooth val="0"/>
        </c:ser>
        <c:axId val="21087990"/>
        <c:axId val="55574183"/>
      </c:line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87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9'!$B$38:$B$70</c:f>
              <c:strCache/>
            </c:strRef>
          </c:cat>
          <c:val>
            <c:numRef>
              <c:f>'Chart 9'!$D$38:$D$70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9'!$F$38:$F$70</c:f>
              <c:numCache/>
            </c:numRef>
          </c:val>
        </c:ser>
        <c:axId val="30405600"/>
        <c:axId val="5214945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9'!$H$38:$H$70</c:f>
              <c:numCache/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05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38</xdr:row>
      <xdr:rowOff>152400</xdr:rowOff>
    </xdr:from>
    <xdr:to>
      <xdr:col>11</xdr:col>
      <xdr:colOff>0</xdr:colOff>
      <xdr:row>38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8448675" y="1284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486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14300" y="333375"/>
        <a:ext cx="84963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28575</xdr:colOff>
      <xdr:row>8</xdr:row>
      <xdr:rowOff>85725</xdr:rowOff>
    </xdr:from>
    <xdr:to>
      <xdr:col>12</xdr:col>
      <xdr:colOff>28575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29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381000</xdr:colOff>
      <xdr:row>8</xdr:row>
      <xdr:rowOff>76200</xdr:rowOff>
    </xdr:from>
    <xdr:to>
      <xdr:col>16</xdr:col>
      <xdr:colOff>381000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05875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2</xdr:row>
      <xdr:rowOff>9525</xdr:rowOff>
    </xdr:from>
    <xdr:to>
      <xdr:col>17</xdr:col>
      <xdr:colOff>47625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0</xdr:rowOff>
    </xdr:from>
    <xdr:to>
      <xdr:col>10</xdr:col>
      <xdr:colOff>333375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14300" y="485775"/>
        <a:ext cx="8486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85725</xdr:rowOff>
    </xdr:from>
    <xdr:to>
      <xdr:col>11</xdr:col>
      <xdr:colOff>28575</xdr:colOff>
      <xdr:row>10</xdr:row>
      <xdr:rowOff>85725</xdr:rowOff>
    </xdr:to>
    <xdr:sp>
      <xdr:nvSpPr>
        <xdr:cNvPr id="3" name="Line 4"/>
        <xdr:cNvSpPr>
          <a:spLocks/>
        </xdr:cNvSpPr>
      </xdr:nvSpPr>
      <xdr:spPr>
        <a:xfrm>
          <a:off x="89058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10</xdr:col>
      <xdr:colOff>333375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14300" y="323850"/>
        <a:ext cx="8486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85725</xdr:rowOff>
    </xdr:from>
    <xdr:to>
      <xdr:col>11</xdr:col>
      <xdr:colOff>28575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89058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10</xdr:col>
      <xdr:colOff>333375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14300" y="323850"/>
        <a:ext cx="8486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85725</xdr:rowOff>
    </xdr:from>
    <xdr:to>
      <xdr:col>11</xdr:col>
      <xdr:colOff>28575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89058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2</xdr:row>
      <xdr:rowOff>0</xdr:rowOff>
    </xdr:from>
    <xdr:to>
      <xdr:col>10</xdr:col>
      <xdr:colOff>333375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42875" y="323850"/>
        <a:ext cx="84582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95250</xdr:rowOff>
    </xdr:from>
    <xdr:to>
      <xdr:col>11</xdr:col>
      <xdr:colOff>28575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058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381000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3724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142875</xdr:colOff>
      <xdr:row>8</xdr:row>
      <xdr:rowOff>95250</xdr:rowOff>
    </xdr:from>
    <xdr:to>
      <xdr:col>16</xdr:col>
      <xdr:colOff>142875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900112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609600</xdr:colOff>
      <xdr:row>2</xdr:row>
      <xdr:rowOff>9525</xdr:rowOff>
    </xdr:from>
    <xdr:to>
      <xdr:col>16</xdr:col>
      <xdr:colOff>400050</xdr:colOff>
      <xdr:row>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14300" y="333375"/>
        <a:ext cx="84963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10</xdr:col>
      <xdr:colOff>342900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14300" y="323850"/>
        <a:ext cx="8496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95250</xdr:rowOff>
    </xdr:from>
    <xdr:to>
      <xdr:col>11</xdr:col>
      <xdr:colOff>28575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058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16</xdr:col>
      <xdr:colOff>85725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809625"/>
        <a:ext cx="8496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152400</xdr:colOff>
      <xdr:row>1</xdr:row>
      <xdr:rowOff>171450</xdr:rowOff>
    </xdr:from>
    <xdr:to>
      <xdr:col>17</xdr:col>
      <xdr:colOff>85725</xdr:colOff>
      <xdr:row>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16</xdr:col>
      <xdr:colOff>419100</xdr:colOff>
      <xdr:row>7</xdr:row>
      <xdr:rowOff>95250</xdr:rowOff>
    </xdr:from>
    <xdr:to>
      <xdr:col>16</xdr:col>
      <xdr:colOff>419100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439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9525</xdr:rowOff>
    </xdr:from>
    <xdr:to>
      <xdr:col>10</xdr:col>
      <xdr:colOff>409575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4300" y="495300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209550</xdr:colOff>
      <xdr:row>8</xdr:row>
      <xdr:rowOff>85725</xdr:rowOff>
    </xdr:from>
    <xdr:to>
      <xdr:col>11</xdr:col>
      <xdr:colOff>209550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201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533400</xdr:colOff>
      <xdr:row>2</xdr:row>
      <xdr:rowOff>9525</xdr:rowOff>
    </xdr:from>
    <xdr:to>
      <xdr:col>11</xdr:col>
      <xdr:colOff>466725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344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9525</xdr:rowOff>
    </xdr:from>
    <xdr:to>
      <xdr:col>16</xdr:col>
      <xdr:colOff>66675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42875" y="495300"/>
        <a:ext cx="8448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419100</xdr:colOff>
      <xdr:row>8</xdr:row>
      <xdr:rowOff>85725</xdr:rowOff>
    </xdr:from>
    <xdr:to>
      <xdr:col>16</xdr:col>
      <xdr:colOff>419100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439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152400</xdr:colOff>
      <xdr:row>2</xdr:row>
      <xdr:rowOff>9525</xdr:rowOff>
    </xdr:from>
    <xdr:to>
      <xdr:col>17</xdr:col>
      <xdr:colOff>85725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15</xdr:col>
      <xdr:colOff>676275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47700"/>
        <a:ext cx="8334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295275</xdr:colOff>
      <xdr:row>8</xdr:row>
      <xdr:rowOff>76200</xdr:rowOff>
    </xdr:from>
    <xdr:to>
      <xdr:col>16</xdr:col>
      <xdr:colOff>295275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82015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</xdr:row>
      <xdr:rowOff>9525</xdr:rowOff>
    </xdr:from>
    <xdr:to>
      <xdr:col>16</xdr:col>
      <xdr:colOff>561975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439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keaudit.scot.nhs.uk/downloads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3"/>
  <sheetViews>
    <sheetView showGridLines="0" tabSelected="1" workbookViewId="0" topLeftCell="A1">
      <pane ySplit="2" topLeftCell="BM3" activePane="bottomLeft" state="frozen"/>
      <selection pane="topLeft" activeCell="A3" sqref="A3"/>
      <selection pane="bottomLeft" activeCell="C5" sqref="C5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118.57421875" style="0" customWidth="1"/>
  </cols>
  <sheetData>
    <row r="1" spans="2:3" ht="30" customHeight="1">
      <c r="B1" s="205" t="s">
        <v>147</v>
      </c>
      <c r="C1" s="205"/>
    </row>
    <row r="2" spans="2:3" ht="24.75" customHeight="1" thickBot="1">
      <c r="B2" s="206" t="s">
        <v>140</v>
      </c>
      <c r="C2" s="206"/>
    </row>
    <row r="3" spans="2:3" ht="38.25">
      <c r="B3" s="54" t="s">
        <v>130</v>
      </c>
      <c r="C3" s="3" t="s">
        <v>38</v>
      </c>
    </row>
    <row r="4" spans="2:3" ht="19.5" customHeight="1">
      <c r="B4" s="56" t="s">
        <v>481</v>
      </c>
      <c r="C4" s="2" t="s">
        <v>435</v>
      </c>
    </row>
    <row r="5" spans="2:3" ht="19.5" customHeight="1">
      <c r="B5" s="56" t="s">
        <v>482</v>
      </c>
      <c r="C5" s="2" t="s">
        <v>433</v>
      </c>
    </row>
    <row r="6" spans="2:3" ht="19.5" customHeight="1">
      <c r="B6" s="56" t="s">
        <v>483</v>
      </c>
      <c r="C6" s="2" t="s">
        <v>436</v>
      </c>
    </row>
    <row r="7" spans="2:3" ht="19.5" customHeight="1">
      <c r="B7" s="55" t="s">
        <v>27</v>
      </c>
      <c r="C7" s="2" t="s">
        <v>462</v>
      </c>
    </row>
    <row r="8" spans="2:3" ht="19.5" customHeight="1">
      <c r="B8" s="55" t="s">
        <v>28</v>
      </c>
      <c r="C8" s="2" t="s">
        <v>463</v>
      </c>
    </row>
    <row r="9" spans="2:3" ht="16.5" customHeight="1">
      <c r="B9" s="56" t="s">
        <v>565</v>
      </c>
      <c r="C9" s="2" t="s">
        <v>476</v>
      </c>
    </row>
    <row r="10" spans="2:3" ht="16.5" customHeight="1">
      <c r="B10" s="55" t="s">
        <v>29</v>
      </c>
      <c r="C10" s="2" t="s">
        <v>437</v>
      </c>
    </row>
    <row r="11" spans="2:3" ht="16.5" customHeight="1">
      <c r="B11" s="55" t="s">
        <v>30</v>
      </c>
      <c r="C11" s="2" t="s">
        <v>438</v>
      </c>
    </row>
    <row r="12" spans="2:3" ht="16.5" customHeight="1">
      <c r="B12" s="55" t="s">
        <v>31</v>
      </c>
      <c r="C12" s="2" t="s">
        <v>439</v>
      </c>
    </row>
    <row r="13" spans="2:3" ht="16.5" customHeight="1">
      <c r="B13" s="55" t="s">
        <v>32</v>
      </c>
      <c r="C13" s="2" t="s">
        <v>440</v>
      </c>
    </row>
    <row r="14" spans="2:3" ht="16.5" customHeight="1">
      <c r="B14" s="55" t="s">
        <v>33</v>
      </c>
      <c r="C14" s="2" t="s">
        <v>441</v>
      </c>
    </row>
    <row r="15" spans="2:3" ht="16.5" customHeight="1">
      <c r="B15" s="55" t="s">
        <v>34</v>
      </c>
      <c r="C15" s="2" t="s">
        <v>442</v>
      </c>
    </row>
    <row r="16" spans="2:3" ht="16.5" customHeight="1">
      <c r="B16" s="55" t="s">
        <v>429</v>
      </c>
      <c r="C16" s="2" t="s">
        <v>443</v>
      </c>
    </row>
    <row r="17" spans="2:3" ht="16.5" customHeight="1">
      <c r="B17" s="55" t="s">
        <v>430</v>
      </c>
      <c r="C17" s="2" t="s">
        <v>444</v>
      </c>
    </row>
    <row r="18" spans="2:3" ht="16.5" customHeight="1">
      <c r="B18" s="55" t="s">
        <v>431</v>
      </c>
      <c r="C18" s="2" t="s">
        <v>445</v>
      </c>
    </row>
    <row r="19" spans="2:3" ht="16.5" customHeight="1">
      <c r="B19" s="55" t="s">
        <v>35</v>
      </c>
      <c r="C19" s="2" t="s">
        <v>446</v>
      </c>
    </row>
    <row r="20" spans="2:3" ht="16.5" customHeight="1">
      <c r="B20" s="55" t="s">
        <v>36</v>
      </c>
      <c r="C20" s="2" t="s">
        <v>447</v>
      </c>
    </row>
    <row r="21" spans="2:3" ht="27" customHeight="1">
      <c r="B21" s="55" t="s">
        <v>37</v>
      </c>
      <c r="C21" s="2" t="s">
        <v>448</v>
      </c>
    </row>
    <row r="22" spans="2:3" ht="16.5" customHeight="1">
      <c r="B22" s="55" t="s">
        <v>465</v>
      </c>
      <c r="C22" s="2" t="s">
        <v>449</v>
      </c>
    </row>
    <row r="23" spans="2:3" ht="16.5" customHeight="1">
      <c r="B23" s="55" t="s">
        <v>464</v>
      </c>
      <c r="C23" s="2" t="s">
        <v>450</v>
      </c>
    </row>
  </sheetData>
  <mergeCells count="2">
    <mergeCell ref="B1:C1"/>
    <mergeCell ref="B2:C2"/>
  </mergeCells>
  <hyperlinks>
    <hyperlink ref="B11" location="'Chart 5'!A1" display="Chart 5"/>
    <hyperlink ref="B12" location="'Chart 6'!A1" display="Chart 6"/>
    <hyperlink ref="B13" location="'Chart 7'!A1" display="Chart 7"/>
    <hyperlink ref="B14" location="'Chart 8'!A1" display="Chart 8"/>
    <hyperlink ref="B15" location="'Chart 9'!A1" display="Chart 9"/>
    <hyperlink ref="B16" location="'Chart 10'!A1" display="Chart 10"/>
    <hyperlink ref="B20" location="'Chart 14'!A1" display="Chart 14"/>
    <hyperlink ref="B21" location="'Chart 15'!A1" display="Chart 15"/>
    <hyperlink ref="B22" location="'Chart 16'!A1" display="Chart 16"/>
    <hyperlink ref="B5" location="'Table 2'!A1" display="Table 3.2"/>
    <hyperlink ref="B2" r:id="rId1" display="click here to view a PDF copy of the National Report, including commentary and definitions."/>
    <hyperlink ref="B23" location="'Chart 17'!A1" display="Chart 17"/>
    <hyperlink ref="B4" location="'Table 1'!A1" display="Table 1.2.1"/>
    <hyperlink ref="B17" location="'Chart 11'!A1" display="Chart 11"/>
    <hyperlink ref="B18" location="'Chart 12'!A1" display="Chart 12"/>
    <hyperlink ref="B19" location="'Chart 13'!A1" display="Chart 13"/>
    <hyperlink ref="B6" location="'Table 3'!A1" display="Table 5"/>
    <hyperlink ref="B10" location="'Chart 4'!A1" display="Chart 4"/>
    <hyperlink ref="B9" location="'Chart 3'!A1" display="Chart 3"/>
    <hyperlink ref="B7" location="'Chart 1'!A1" display="Chart 1"/>
    <hyperlink ref="B8" location="'Chart 2'!A1" display="Chart 2"/>
  </hyperlinks>
  <printOptions/>
  <pageMargins left="0.7480314960629921" right="0.7480314960629921" top="0.6299212598425197" bottom="0.7874015748031497" header="0.31496062992125984" footer="0.2755905511811024"/>
  <pageSetup fitToHeight="1" fitToWidth="1" horizontalDpi="600" verticalDpi="600" orientation="landscape" paperSize="9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7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0" t="s">
        <v>468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6" ht="12.75">
      <c r="B2" t="s">
        <v>542</v>
      </c>
      <c r="O2" s="147" t="s">
        <v>141</v>
      </c>
      <c r="P2" s="147"/>
    </row>
    <row r="3" spans="2:16" ht="12.75">
      <c r="B3" s="93" t="s">
        <v>545</v>
      </c>
      <c r="C3" s="147"/>
      <c r="O3" s="147"/>
      <c r="P3" s="147"/>
    </row>
    <row r="4" ht="12.75" customHeight="1">
      <c r="P4" s="49"/>
    </row>
    <row r="5" ht="12.75">
      <c r="P5" s="49"/>
    </row>
    <row r="6" ht="12.75">
      <c r="P6" s="49"/>
    </row>
    <row r="7" ht="12.75">
      <c r="P7" s="49"/>
    </row>
    <row r="8" ht="12.75">
      <c r="P8" s="4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16" ht="25.5" customHeight="1">
      <c r="B35" s="266">
        <v>2009</v>
      </c>
      <c r="C35" s="267"/>
      <c r="D35" s="268" t="s">
        <v>99</v>
      </c>
      <c r="E35" s="269"/>
      <c r="F35" s="270"/>
      <c r="G35" s="75"/>
      <c r="H35" s="60"/>
      <c r="I35" s="262" t="s">
        <v>102</v>
      </c>
      <c r="J35" s="263"/>
      <c r="K35" s="241" t="s">
        <v>98</v>
      </c>
      <c r="L35" s="241"/>
      <c r="M35" s="241" t="s">
        <v>131</v>
      </c>
      <c r="N35" s="241"/>
      <c r="O35" s="241" t="s">
        <v>132</v>
      </c>
      <c r="P35" s="242"/>
    </row>
    <row r="36" spans="2:16" ht="63.75">
      <c r="B36" s="76" t="s">
        <v>93</v>
      </c>
      <c r="C36" s="77" t="s">
        <v>91</v>
      </c>
      <c r="D36" s="24" t="s">
        <v>71</v>
      </c>
      <c r="E36" s="24" t="s">
        <v>136</v>
      </c>
      <c r="F36" s="24" t="s">
        <v>135</v>
      </c>
      <c r="G36" s="61" t="s">
        <v>72</v>
      </c>
      <c r="H36" s="62" t="s">
        <v>73</v>
      </c>
      <c r="I36" s="264"/>
      <c r="J36" s="265"/>
      <c r="K36" s="14" t="s">
        <v>94</v>
      </c>
      <c r="L36" s="14" t="s">
        <v>95</v>
      </c>
      <c r="M36" s="14" t="s">
        <v>94</v>
      </c>
      <c r="N36" s="14" t="s">
        <v>95</v>
      </c>
      <c r="O36" s="14" t="s">
        <v>94</v>
      </c>
      <c r="P36" s="15" t="s">
        <v>95</v>
      </c>
    </row>
    <row r="37" spans="2:16" ht="12.75">
      <c r="B37" s="8" t="s">
        <v>74</v>
      </c>
      <c r="C37" s="8" t="s">
        <v>46</v>
      </c>
      <c r="D37" s="16">
        <f>K37/L37*100</f>
        <v>53.30882352941176</v>
      </c>
      <c r="E37" s="16">
        <f>(K37+M37)/N37*100</f>
        <v>64.70588235294117</v>
      </c>
      <c r="F37" s="16">
        <f>(K37+M37+O37)/P37*100</f>
        <v>67.46323529411765</v>
      </c>
      <c r="G37" s="63">
        <f>E37-D37</f>
        <v>11.397058823529413</v>
      </c>
      <c r="H37" s="78">
        <f>F37-E37</f>
        <v>2.757352941176478</v>
      </c>
      <c r="I37" s="271">
        <v>100</v>
      </c>
      <c r="J37" s="272"/>
      <c r="K37" s="9">
        <v>290</v>
      </c>
      <c r="L37" s="9">
        <v>544</v>
      </c>
      <c r="M37" s="9">
        <v>62</v>
      </c>
      <c r="N37" s="9">
        <v>544</v>
      </c>
      <c r="O37" s="9">
        <v>15</v>
      </c>
      <c r="P37" s="9">
        <v>544</v>
      </c>
    </row>
    <row r="38" spans="2:16" ht="12.75">
      <c r="B38" s="8" t="s">
        <v>75</v>
      </c>
      <c r="C38" s="8" t="s">
        <v>47</v>
      </c>
      <c r="D38" s="16">
        <f aca="true" t="shared" si="0" ref="D38:D69">K38/L38*100</f>
        <v>46.15384615384615</v>
      </c>
      <c r="E38" s="16">
        <f aca="true" t="shared" si="1" ref="E38:E69">(K38+M38)/N38*100</f>
        <v>60.256410256410255</v>
      </c>
      <c r="F38" s="16">
        <f aca="true" t="shared" si="2" ref="F38:F69">(K38+M38+O38)/P38*100</f>
        <v>61.53846153846154</v>
      </c>
      <c r="G38" s="67">
        <f aca="true" t="shared" si="3" ref="G38:G69">E38-D38</f>
        <v>14.102564102564102</v>
      </c>
      <c r="H38" s="79">
        <f aca="true" t="shared" si="4" ref="H38:H69">F38-E38</f>
        <v>1.2820512820512846</v>
      </c>
      <c r="I38" s="273">
        <v>100</v>
      </c>
      <c r="J38" s="274"/>
      <c r="K38" s="9">
        <v>36</v>
      </c>
      <c r="L38" s="9">
        <v>78</v>
      </c>
      <c r="M38" s="9">
        <v>11</v>
      </c>
      <c r="N38" s="9">
        <v>78</v>
      </c>
      <c r="O38" s="9">
        <v>1</v>
      </c>
      <c r="P38" s="9">
        <v>78</v>
      </c>
    </row>
    <row r="39" spans="2:16" ht="12.75">
      <c r="B39" s="8" t="s">
        <v>48</v>
      </c>
      <c r="C39" s="8" t="s">
        <v>48</v>
      </c>
      <c r="D39" s="16">
        <f t="shared" si="0"/>
        <v>67.61363636363636</v>
      </c>
      <c r="E39" s="16">
        <f t="shared" si="1"/>
        <v>81.5340909090909</v>
      </c>
      <c r="F39" s="16">
        <f t="shared" si="2"/>
        <v>82.67045454545455</v>
      </c>
      <c r="G39" s="67">
        <f t="shared" si="3"/>
        <v>13.920454545454547</v>
      </c>
      <c r="H39" s="79">
        <f t="shared" si="4"/>
        <v>1.1363636363636402</v>
      </c>
      <c r="I39" s="273">
        <v>100</v>
      </c>
      <c r="J39" s="274"/>
      <c r="K39" s="9">
        <v>238</v>
      </c>
      <c r="L39" s="9">
        <v>352</v>
      </c>
      <c r="M39" s="9">
        <v>49</v>
      </c>
      <c r="N39" s="9">
        <v>352</v>
      </c>
      <c r="O39" s="9">
        <v>4</v>
      </c>
      <c r="P39" s="9">
        <v>352</v>
      </c>
    </row>
    <row r="40" spans="2:16" ht="12.75">
      <c r="B40" s="8" t="s">
        <v>76</v>
      </c>
      <c r="C40" s="8" t="s">
        <v>49</v>
      </c>
      <c r="D40" s="16">
        <f t="shared" si="0"/>
        <v>69.86899563318777</v>
      </c>
      <c r="E40" s="16">
        <f t="shared" si="1"/>
        <v>78.16593886462883</v>
      </c>
      <c r="F40" s="16">
        <f t="shared" si="2"/>
        <v>80.34934497816593</v>
      </c>
      <c r="G40" s="67">
        <f t="shared" si="3"/>
        <v>8.296943231441062</v>
      </c>
      <c r="H40" s="79">
        <f t="shared" si="4"/>
        <v>2.183406113537103</v>
      </c>
      <c r="I40" s="273">
        <v>100</v>
      </c>
      <c r="J40" s="274"/>
      <c r="K40" s="9">
        <v>160</v>
      </c>
      <c r="L40" s="9">
        <v>229</v>
      </c>
      <c r="M40" s="9">
        <v>19</v>
      </c>
      <c r="N40" s="9">
        <v>229</v>
      </c>
      <c r="O40" s="9">
        <v>5</v>
      </c>
      <c r="P40" s="9">
        <v>229</v>
      </c>
    </row>
    <row r="41" spans="2:16" ht="12.75">
      <c r="B41" s="8" t="s">
        <v>77</v>
      </c>
      <c r="C41" s="8" t="s">
        <v>50</v>
      </c>
      <c r="D41" s="16">
        <f t="shared" si="0"/>
        <v>61.12469437652812</v>
      </c>
      <c r="E41" s="16">
        <f t="shared" si="1"/>
        <v>80.92909535452323</v>
      </c>
      <c r="F41" s="16">
        <f t="shared" si="2"/>
        <v>82.88508557457213</v>
      </c>
      <c r="G41" s="67">
        <f t="shared" si="3"/>
        <v>19.80440097799511</v>
      </c>
      <c r="H41" s="79">
        <f t="shared" si="4"/>
        <v>1.9559902200489034</v>
      </c>
      <c r="I41" s="273">
        <v>100</v>
      </c>
      <c r="J41" s="274"/>
      <c r="K41" s="9">
        <v>250</v>
      </c>
      <c r="L41" s="9">
        <v>409</v>
      </c>
      <c r="M41" s="9">
        <v>81</v>
      </c>
      <c r="N41" s="9">
        <v>409</v>
      </c>
      <c r="O41" s="9">
        <v>8</v>
      </c>
      <c r="P41" s="9">
        <v>409</v>
      </c>
    </row>
    <row r="42" spans="2:16" ht="12.75">
      <c r="B42" s="8" t="s">
        <v>78</v>
      </c>
      <c r="C42" s="8" t="s">
        <v>0</v>
      </c>
      <c r="D42" s="16">
        <f t="shared" si="0"/>
        <v>62.34567901234568</v>
      </c>
      <c r="E42" s="16">
        <f t="shared" si="1"/>
        <v>78.39506172839506</v>
      </c>
      <c r="F42" s="16">
        <f t="shared" si="2"/>
        <v>80.24691358024691</v>
      </c>
      <c r="G42" s="67">
        <f t="shared" si="3"/>
        <v>16.049382716049386</v>
      </c>
      <c r="H42" s="79">
        <f t="shared" si="4"/>
        <v>1.8518518518518476</v>
      </c>
      <c r="I42" s="273">
        <v>100</v>
      </c>
      <c r="J42" s="274"/>
      <c r="K42" s="9">
        <v>101</v>
      </c>
      <c r="L42" s="9">
        <v>162</v>
      </c>
      <c r="M42" s="9">
        <v>26</v>
      </c>
      <c r="N42" s="9">
        <v>162</v>
      </c>
      <c r="O42" s="9">
        <v>3</v>
      </c>
      <c r="P42" s="9">
        <v>162</v>
      </c>
    </row>
    <row r="43" spans="2:16" ht="12.75">
      <c r="B43" s="8" t="s">
        <v>79</v>
      </c>
      <c r="C43" s="8" t="s">
        <v>51</v>
      </c>
      <c r="D43" s="16">
        <f t="shared" si="0"/>
        <v>61.1764705882353</v>
      </c>
      <c r="E43" s="16">
        <f t="shared" si="1"/>
        <v>79.05882352941175</v>
      </c>
      <c r="F43" s="16">
        <f t="shared" si="2"/>
        <v>81.88235294117648</v>
      </c>
      <c r="G43" s="67">
        <f t="shared" si="3"/>
        <v>17.882352941176457</v>
      </c>
      <c r="H43" s="79">
        <f t="shared" si="4"/>
        <v>2.8235294117647243</v>
      </c>
      <c r="I43" s="273">
        <v>100</v>
      </c>
      <c r="J43" s="274"/>
      <c r="K43" s="9">
        <v>260</v>
      </c>
      <c r="L43" s="9">
        <v>425</v>
      </c>
      <c r="M43" s="9">
        <v>76</v>
      </c>
      <c r="N43" s="9">
        <v>425</v>
      </c>
      <c r="O43" s="9">
        <v>12</v>
      </c>
      <c r="P43" s="9">
        <v>425</v>
      </c>
    </row>
    <row r="44" spans="2:16" ht="12.75">
      <c r="B44" s="8" t="s">
        <v>80</v>
      </c>
      <c r="C44" s="8" t="s">
        <v>52</v>
      </c>
      <c r="D44" s="16">
        <f t="shared" si="0"/>
        <v>74.20924574209245</v>
      </c>
      <c r="E44" s="16">
        <f t="shared" si="1"/>
        <v>89.53771289537713</v>
      </c>
      <c r="F44" s="16">
        <f t="shared" si="2"/>
        <v>92.7007299270073</v>
      </c>
      <c r="G44" s="67">
        <f t="shared" si="3"/>
        <v>15.328467153284677</v>
      </c>
      <c r="H44" s="79">
        <f t="shared" si="4"/>
        <v>3.163017031630176</v>
      </c>
      <c r="I44" s="273">
        <v>100</v>
      </c>
      <c r="J44" s="274"/>
      <c r="K44" s="9">
        <v>305</v>
      </c>
      <c r="L44" s="9">
        <v>411</v>
      </c>
      <c r="M44" s="9">
        <v>63</v>
      </c>
      <c r="N44" s="9">
        <v>411</v>
      </c>
      <c r="O44" s="9">
        <v>13</v>
      </c>
      <c r="P44" s="9">
        <v>411</v>
      </c>
    </row>
    <row r="45" spans="2:16" ht="12.75">
      <c r="B45" s="8" t="s">
        <v>81</v>
      </c>
      <c r="C45" s="8" t="s">
        <v>53</v>
      </c>
      <c r="D45" s="16">
        <f t="shared" si="0"/>
        <v>71.64179104477611</v>
      </c>
      <c r="E45" s="16">
        <f t="shared" si="1"/>
        <v>86.56716417910447</v>
      </c>
      <c r="F45" s="16">
        <f t="shared" si="2"/>
        <v>88.55721393034825</v>
      </c>
      <c r="G45" s="67">
        <f t="shared" si="3"/>
        <v>14.925373134328353</v>
      </c>
      <c r="H45" s="79">
        <f t="shared" si="4"/>
        <v>1.990049751243788</v>
      </c>
      <c r="I45" s="273">
        <v>100</v>
      </c>
      <c r="J45" s="274"/>
      <c r="K45" s="9">
        <v>144</v>
      </c>
      <c r="L45" s="9">
        <v>201</v>
      </c>
      <c r="M45" s="9">
        <v>30</v>
      </c>
      <c r="N45" s="9">
        <v>201</v>
      </c>
      <c r="O45" s="9">
        <v>4</v>
      </c>
      <c r="P45" s="9">
        <v>201</v>
      </c>
    </row>
    <row r="46" spans="2:16" ht="12.75">
      <c r="B46" s="8" t="s">
        <v>82</v>
      </c>
      <c r="C46" s="8" t="s">
        <v>54</v>
      </c>
      <c r="D46" s="16">
        <f t="shared" si="0"/>
        <v>73.31670822942642</v>
      </c>
      <c r="E46" s="16">
        <f t="shared" si="1"/>
        <v>95.51122194513717</v>
      </c>
      <c r="F46" s="16">
        <f t="shared" si="2"/>
        <v>96.75810473815461</v>
      </c>
      <c r="G46" s="67">
        <f t="shared" si="3"/>
        <v>22.19451371571074</v>
      </c>
      <c r="H46" s="79">
        <f t="shared" si="4"/>
        <v>1.2468827930174484</v>
      </c>
      <c r="I46" s="273">
        <v>100</v>
      </c>
      <c r="J46" s="274"/>
      <c r="K46" s="9">
        <v>294</v>
      </c>
      <c r="L46" s="9">
        <v>401</v>
      </c>
      <c r="M46" s="9">
        <v>89</v>
      </c>
      <c r="N46" s="9">
        <v>401</v>
      </c>
      <c r="O46" s="9">
        <v>5</v>
      </c>
      <c r="P46" s="9">
        <v>401</v>
      </c>
    </row>
    <row r="47" spans="2:16" ht="12.75">
      <c r="B47" s="8" t="s">
        <v>55</v>
      </c>
      <c r="C47" s="8" t="s">
        <v>1</v>
      </c>
      <c r="D47" s="16">
        <f t="shared" si="0"/>
        <v>79.86688851913478</v>
      </c>
      <c r="E47" s="16">
        <f t="shared" si="1"/>
        <v>93.67720465890183</v>
      </c>
      <c r="F47" s="16">
        <f t="shared" si="2"/>
        <v>95.84026622296173</v>
      </c>
      <c r="G47" s="67">
        <f t="shared" si="3"/>
        <v>13.810316139767053</v>
      </c>
      <c r="H47" s="79">
        <f t="shared" si="4"/>
        <v>2.163061564059902</v>
      </c>
      <c r="I47" s="273">
        <v>100</v>
      </c>
      <c r="J47" s="274"/>
      <c r="K47" s="9">
        <v>480</v>
      </c>
      <c r="L47" s="9">
        <v>601</v>
      </c>
      <c r="M47" s="9">
        <v>83</v>
      </c>
      <c r="N47" s="9">
        <v>601</v>
      </c>
      <c r="O47" s="9">
        <v>13</v>
      </c>
      <c r="P47" s="9">
        <v>601</v>
      </c>
    </row>
    <row r="48" spans="2:16" ht="12.75">
      <c r="B48" s="8" t="s">
        <v>83</v>
      </c>
      <c r="C48" s="8" t="s">
        <v>2</v>
      </c>
      <c r="D48" s="16">
        <f t="shared" si="0"/>
        <v>18.106995884773664</v>
      </c>
      <c r="E48" s="16">
        <f t="shared" si="1"/>
        <v>32.92181069958848</v>
      </c>
      <c r="F48" s="16">
        <f t="shared" si="2"/>
        <v>46.50205761316872</v>
      </c>
      <c r="G48" s="67">
        <f t="shared" si="3"/>
        <v>14.814814814814813</v>
      </c>
      <c r="H48" s="79">
        <f t="shared" si="4"/>
        <v>13.580246913580247</v>
      </c>
      <c r="I48" s="273">
        <v>100</v>
      </c>
      <c r="J48" s="274"/>
      <c r="K48" s="9">
        <v>44</v>
      </c>
      <c r="L48" s="9">
        <v>243</v>
      </c>
      <c r="M48" s="9">
        <v>36</v>
      </c>
      <c r="N48" s="9">
        <v>243</v>
      </c>
      <c r="O48" s="9">
        <v>33</v>
      </c>
      <c r="P48" s="9">
        <v>243</v>
      </c>
    </row>
    <row r="49" spans="2:16" ht="12.75">
      <c r="B49" s="8" t="s">
        <v>145</v>
      </c>
      <c r="C49" s="8" t="s">
        <v>3</v>
      </c>
      <c r="D49" s="16">
        <f t="shared" si="0"/>
        <v>0</v>
      </c>
      <c r="E49" s="16">
        <f t="shared" si="1"/>
        <v>0</v>
      </c>
      <c r="F49" s="16">
        <f t="shared" si="2"/>
        <v>0</v>
      </c>
      <c r="G49" s="67">
        <f t="shared" si="3"/>
        <v>0</v>
      </c>
      <c r="H49" s="79">
        <f t="shared" si="4"/>
        <v>0</v>
      </c>
      <c r="I49" s="273">
        <v>100</v>
      </c>
      <c r="J49" s="274"/>
      <c r="K49" s="9">
        <v>0</v>
      </c>
      <c r="L49" s="9">
        <v>255</v>
      </c>
      <c r="M49" s="9">
        <v>0</v>
      </c>
      <c r="N49" s="9">
        <v>255</v>
      </c>
      <c r="O49" s="9">
        <v>0</v>
      </c>
      <c r="P49" s="9">
        <v>255</v>
      </c>
    </row>
    <row r="50" spans="2:16" ht="12.75">
      <c r="B50" s="8" t="s">
        <v>146</v>
      </c>
      <c r="C50" s="8" t="s">
        <v>4</v>
      </c>
      <c r="D50" s="16">
        <f t="shared" si="0"/>
        <v>0</v>
      </c>
      <c r="E50" s="16">
        <f t="shared" si="1"/>
        <v>0</v>
      </c>
      <c r="F50" s="16">
        <f t="shared" si="2"/>
        <v>0</v>
      </c>
      <c r="G50" s="67">
        <f t="shared" si="3"/>
        <v>0</v>
      </c>
      <c r="H50" s="79">
        <f t="shared" si="4"/>
        <v>0</v>
      </c>
      <c r="I50" s="273">
        <v>100</v>
      </c>
      <c r="J50" s="274"/>
      <c r="K50" s="9">
        <v>0</v>
      </c>
      <c r="L50" s="9">
        <v>55</v>
      </c>
      <c r="M50" s="9">
        <v>0</v>
      </c>
      <c r="N50" s="9">
        <v>55</v>
      </c>
      <c r="O50" s="9">
        <v>0</v>
      </c>
      <c r="P50" s="9">
        <v>55</v>
      </c>
    </row>
    <row r="51" spans="2:16" ht="12.75">
      <c r="B51" s="8" t="s">
        <v>86</v>
      </c>
      <c r="C51" s="8" t="s">
        <v>56</v>
      </c>
      <c r="D51" s="16">
        <f t="shared" si="0"/>
        <v>72.20338983050848</v>
      </c>
      <c r="E51" s="16">
        <f t="shared" si="1"/>
        <v>84.40677966101696</v>
      </c>
      <c r="F51" s="16">
        <f t="shared" si="2"/>
        <v>86.4406779661017</v>
      </c>
      <c r="G51" s="67">
        <f t="shared" si="3"/>
        <v>12.20338983050847</v>
      </c>
      <c r="H51" s="79">
        <f t="shared" si="4"/>
        <v>2.0338983050847474</v>
      </c>
      <c r="I51" s="273">
        <v>100</v>
      </c>
      <c r="J51" s="274"/>
      <c r="K51" s="9">
        <v>213</v>
      </c>
      <c r="L51" s="9">
        <v>295</v>
      </c>
      <c r="M51" s="9">
        <v>36</v>
      </c>
      <c r="N51" s="9">
        <v>295</v>
      </c>
      <c r="O51" s="9">
        <v>6</v>
      </c>
      <c r="P51" s="9">
        <v>295</v>
      </c>
    </row>
    <row r="52" spans="2:16" ht="12.75">
      <c r="B52" s="8" t="s">
        <v>57</v>
      </c>
      <c r="C52" s="8" t="s">
        <v>5</v>
      </c>
      <c r="D52" s="16">
        <f t="shared" si="0"/>
        <v>76.26666666666667</v>
      </c>
      <c r="E52" s="16">
        <f t="shared" si="1"/>
        <v>88.53333333333333</v>
      </c>
      <c r="F52" s="16">
        <f t="shared" si="2"/>
        <v>89.60000000000001</v>
      </c>
      <c r="G52" s="67">
        <f t="shared" si="3"/>
        <v>12.266666666666666</v>
      </c>
      <c r="H52" s="79">
        <f t="shared" si="4"/>
        <v>1.066666666666677</v>
      </c>
      <c r="I52" s="273">
        <v>100</v>
      </c>
      <c r="J52" s="274"/>
      <c r="K52" s="9">
        <v>286</v>
      </c>
      <c r="L52" s="9">
        <v>375</v>
      </c>
      <c r="M52" s="9">
        <v>46</v>
      </c>
      <c r="N52" s="9">
        <v>375</v>
      </c>
      <c r="O52" s="9">
        <v>4</v>
      </c>
      <c r="P52" s="9">
        <v>375</v>
      </c>
    </row>
    <row r="53" spans="2:16" ht="12.75">
      <c r="B53" s="8" t="s">
        <v>58</v>
      </c>
      <c r="C53" s="8" t="s">
        <v>6</v>
      </c>
      <c r="D53" s="16">
        <f t="shared" si="0"/>
        <v>53.77049180327869</v>
      </c>
      <c r="E53" s="16">
        <f t="shared" si="1"/>
        <v>72.1311475409836</v>
      </c>
      <c r="F53" s="16">
        <f t="shared" si="2"/>
        <v>77.37704918032787</v>
      </c>
      <c r="G53" s="67">
        <f t="shared" si="3"/>
        <v>18.360655737704917</v>
      </c>
      <c r="H53" s="79">
        <f t="shared" si="4"/>
        <v>5.245901639344268</v>
      </c>
      <c r="I53" s="273">
        <v>100</v>
      </c>
      <c r="J53" s="274"/>
      <c r="K53" s="9">
        <v>164</v>
      </c>
      <c r="L53" s="9">
        <v>305</v>
      </c>
      <c r="M53" s="9">
        <v>56</v>
      </c>
      <c r="N53" s="9">
        <v>305</v>
      </c>
      <c r="O53" s="9">
        <v>16</v>
      </c>
      <c r="P53" s="9">
        <v>305</v>
      </c>
    </row>
    <row r="54" spans="2:16" ht="12.75">
      <c r="B54" s="8" t="s">
        <v>59</v>
      </c>
      <c r="C54" s="8" t="s">
        <v>7</v>
      </c>
      <c r="D54" s="16">
        <f t="shared" si="0"/>
        <v>46.774193548387096</v>
      </c>
      <c r="E54" s="16">
        <f t="shared" si="1"/>
        <v>81.29032258064515</v>
      </c>
      <c r="F54" s="16">
        <f t="shared" si="2"/>
        <v>85.80645161290322</v>
      </c>
      <c r="G54" s="67">
        <f t="shared" si="3"/>
        <v>34.51612903225806</v>
      </c>
      <c r="H54" s="79">
        <f t="shared" si="4"/>
        <v>4.516129032258064</v>
      </c>
      <c r="I54" s="273">
        <v>100</v>
      </c>
      <c r="J54" s="274"/>
      <c r="K54" s="9">
        <v>145</v>
      </c>
      <c r="L54" s="9">
        <v>310</v>
      </c>
      <c r="M54" s="9">
        <v>107</v>
      </c>
      <c r="N54" s="9">
        <v>310</v>
      </c>
      <c r="O54" s="9">
        <v>14</v>
      </c>
      <c r="P54" s="9">
        <v>310</v>
      </c>
    </row>
    <row r="55" spans="2:16" ht="12.75">
      <c r="B55" s="8" t="s">
        <v>60</v>
      </c>
      <c r="C55" s="8" t="s">
        <v>8</v>
      </c>
      <c r="D55" s="16">
        <f t="shared" si="0"/>
        <v>91.98717948717949</v>
      </c>
      <c r="E55" s="16">
        <f t="shared" si="1"/>
        <v>98.07692307692307</v>
      </c>
      <c r="F55" s="16">
        <f t="shared" si="2"/>
        <v>98.07692307692307</v>
      </c>
      <c r="G55" s="67">
        <f t="shared" si="3"/>
        <v>6.089743589743577</v>
      </c>
      <c r="H55" s="79">
        <f t="shared" si="4"/>
        <v>0</v>
      </c>
      <c r="I55" s="273">
        <v>100</v>
      </c>
      <c r="J55" s="274"/>
      <c r="K55" s="9">
        <v>287</v>
      </c>
      <c r="L55" s="9">
        <v>312</v>
      </c>
      <c r="M55" s="9">
        <v>19</v>
      </c>
      <c r="N55" s="9">
        <v>312</v>
      </c>
      <c r="O55" s="9">
        <v>0</v>
      </c>
      <c r="P55" s="9">
        <v>312</v>
      </c>
    </row>
    <row r="56" spans="2:16" ht="12.75">
      <c r="B56" s="8" t="s">
        <v>61</v>
      </c>
      <c r="C56" s="8" t="s">
        <v>61</v>
      </c>
      <c r="D56" s="16">
        <f t="shared" si="0"/>
        <v>51.54109589041096</v>
      </c>
      <c r="E56" s="16">
        <f t="shared" si="1"/>
        <v>60.445205479452056</v>
      </c>
      <c r="F56" s="16">
        <f t="shared" si="2"/>
        <v>61.64383561643836</v>
      </c>
      <c r="G56" s="67">
        <f t="shared" si="3"/>
        <v>8.904109589041099</v>
      </c>
      <c r="H56" s="79">
        <f t="shared" si="4"/>
        <v>1.1986301369863028</v>
      </c>
      <c r="I56" s="273">
        <v>100</v>
      </c>
      <c r="J56" s="274"/>
      <c r="K56" s="9">
        <v>301</v>
      </c>
      <c r="L56" s="9">
        <v>584</v>
      </c>
      <c r="M56" s="9">
        <v>52</v>
      </c>
      <c r="N56" s="9">
        <v>584</v>
      </c>
      <c r="O56" s="9">
        <v>7</v>
      </c>
      <c r="P56" s="9">
        <v>584</v>
      </c>
    </row>
    <row r="57" spans="2:16" ht="12.75">
      <c r="B57" s="8" t="s">
        <v>62</v>
      </c>
      <c r="C57" s="8" t="s">
        <v>9</v>
      </c>
      <c r="D57" s="16">
        <f t="shared" si="0"/>
        <v>63.91752577319587</v>
      </c>
      <c r="E57" s="16">
        <f t="shared" si="1"/>
        <v>76.28865979381443</v>
      </c>
      <c r="F57" s="16">
        <f t="shared" si="2"/>
        <v>79.38144329896907</v>
      </c>
      <c r="G57" s="67">
        <f t="shared" si="3"/>
        <v>12.371134020618562</v>
      </c>
      <c r="H57" s="79">
        <f t="shared" si="4"/>
        <v>3.0927835051546424</v>
      </c>
      <c r="I57" s="273">
        <v>100</v>
      </c>
      <c r="J57" s="274"/>
      <c r="K57" s="9">
        <v>124</v>
      </c>
      <c r="L57" s="9">
        <v>194</v>
      </c>
      <c r="M57" s="9">
        <v>24</v>
      </c>
      <c r="N57" s="9">
        <v>194</v>
      </c>
      <c r="O57" s="9">
        <v>6</v>
      </c>
      <c r="P57" s="9">
        <v>194</v>
      </c>
    </row>
    <row r="58" spans="2:16" ht="12.75">
      <c r="B58" s="8" t="s">
        <v>63</v>
      </c>
      <c r="C58" s="8" t="s">
        <v>10</v>
      </c>
      <c r="D58" s="16">
        <f t="shared" si="0"/>
        <v>76.98744769874477</v>
      </c>
      <c r="E58" s="16">
        <f t="shared" si="1"/>
        <v>84.51882845188284</v>
      </c>
      <c r="F58" s="16">
        <f t="shared" si="2"/>
        <v>88.70292887029288</v>
      </c>
      <c r="G58" s="67">
        <f t="shared" si="3"/>
        <v>7.531380753138066</v>
      </c>
      <c r="H58" s="79">
        <f t="shared" si="4"/>
        <v>4.18410041841004</v>
      </c>
      <c r="I58" s="273">
        <v>100</v>
      </c>
      <c r="J58" s="274"/>
      <c r="K58" s="9">
        <v>184</v>
      </c>
      <c r="L58" s="9">
        <v>239</v>
      </c>
      <c r="M58" s="9">
        <v>18</v>
      </c>
      <c r="N58" s="9">
        <v>239</v>
      </c>
      <c r="O58" s="9">
        <v>10</v>
      </c>
      <c r="P58" s="9">
        <v>239</v>
      </c>
    </row>
    <row r="59" spans="2:16" ht="12.75">
      <c r="B59" s="8" t="s">
        <v>64</v>
      </c>
      <c r="C59" s="8" t="s">
        <v>152</v>
      </c>
      <c r="D59" s="16">
        <f t="shared" si="0"/>
        <v>12.5</v>
      </c>
      <c r="E59" s="16">
        <f t="shared" si="1"/>
        <v>31.25</v>
      </c>
      <c r="F59" s="16">
        <f t="shared" si="2"/>
        <v>31.25</v>
      </c>
      <c r="G59" s="67">
        <f t="shared" si="3"/>
        <v>18.75</v>
      </c>
      <c r="H59" s="79">
        <f t="shared" si="4"/>
        <v>0</v>
      </c>
      <c r="I59" s="273">
        <v>100</v>
      </c>
      <c r="J59" s="274"/>
      <c r="K59" s="9">
        <v>2</v>
      </c>
      <c r="L59" s="9">
        <v>16</v>
      </c>
      <c r="M59" s="9">
        <v>3</v>
      </c>
      <c r="N59" s="9">
        <v>16</v>
      </c>
      <c r="O59" s="9">
        <v>0</v>
      </c>
      <c r="P59" s="9">
        <v>16</v>
      </c>
    </row>
    <row r="60" spans="2:16" ht="12.75">
      <c r="B60" s="8" t="s">
        <v>65</v>
      </c>
      <c r="C60" s="8" t="s">
        <v>11</v>
      </c>
      <c r="D60" s="16">
        <f t="shared" si="0"/>
        <v>53.896103896103895</v>
      </c>
      <c r="E60" s="16">
        <f t="shared" si="1"/>
        <v>72.07792207792207</v>
      </c>
      <c r="F60" s="16">
        <f t="shared" si="2"/>
        <v>75</v>
      </c>
      <c r="G60" s="67">
        <f t="shared" si="3"/>
        <v>18.181818181818173</v>
      </c>
      <c r="H60" s="79">
        <f t="shared" si="4"/>
        <v>2.922077922077932</v>
      </c>
      <c r="I60" s="273">
        <v>100</v>
      </c>
      <c r="J60" s="274"/>
      <c r="K60" s="9">
        <v>166</v>
      </c>
      <c r="L60" s="9">
        <v>308</v>
      </c>
      <c r="M60" s="9">
        <v>56</v>
      </c>
      <c r="N60" s="9">
        <v>308</v>
      </c>
      <c r="O60" s="9">
        <v>9</v>
      </c>
      <c r="P60" s="9">
        <v>308</v>
      </c>
    </row>
    <row r="61" spans="2:16" ht="12.75">
      <c r="B61" s="8" t="s">
        <v>87</v>
      </c>
      <c r="C61" s="8" t="s">
        <v>12</v>
      </c>
      <c r="D61" s="16">
        <f t="shared" si="0"/>
        <v>53.57142857142857</v>
      </c>
      <c r="E61" s="16">
        <f t="shared" si="1"/>
        <v>64.28571428571429</v>
      </c>
      <c r="F61" s="16">
        <f t="shared" si="2"/>
        <v>67.85714285714286</v>
      </c>
      <c r="G61" s="67">
        <f t="shared" si="3"/>
        <v>10.714285714285722</v>
      </c>
      <c r="H61" s="79">
        <f t="shared" si="4"/>
        <v>3.5714285714285694</v>
      </c>
      <c r="I61" s="273">
        <v>100</v>
      </c>
      <c r="J61" s="274"/>
      <c r="K61" s="9">
        <v>15</v>
      </c>
      <c r="L61" s="9">
        <v>28</v>
      </c>
      <c r="M61" s="9">
        <v>3</v>
      </c>
      <c r="N61" s="9">
        <v>28</v>
      </c>
      <c r="O61" s="9">
        <v>1</v>
      </c>
      <c r="P61" s="9">
        <v>28</v>
      </c>
    </row>
    <row r="62" spans="2:16" ht="12.75">
      <c r="B62" s="8" t="s">
        <v>66</v>
      </c>
      <c r="C62" s="8" t="s">
        <v>13</v>
      </c>
      <c r="D62" s="16">
        <f t="shared" si="0"/>
        <v>72.72727272727273</v>
      </c>
      <c r="E62" s="16">
        <f t="shared" si="1"/>
        <v>75.75757575757575</v>
      </c>
      <c r="F62" s="16">
        <f t="shared" si="2"/>
        <v>75.75757575757575</v>
      </c>
      <c r="G62" s="67">
        <f t="shared" si="3"/>
        <v>3.030303030303017</v>
      </c>
      <c r="H62" s="79">
        <f t="shared" si="4"/>
        <v>0</v>
      </c>
      <c r="I62" s="273">
        <v>100</v>
      </c>
      <c r="J62" s="274"/>
      <c r="K62" s="9">
        <v>24</v>
      </c>
      <c r="L62" s="9">
        <v>33</v>
      </c>
      <c r="M62" s="9">
        <v>1</v>
      </c>
      <c r="N62" s="9">
        <v>33</v>
      </c>
      <c r="O62" s="9">
        <v>0</v>
      </c>
      <c r="P62" s="9">
        <v>33</v>
      </c>
    </row>
    <row r="63" spans="2:16" ht="12.75">
      <c r="B63" s="8" t="s">
        <v>67</v>
      </c>
      <c r="C63" s="8" t="s">
        <v>14</v>
      </c>
      <c r="D63" s="16">
        <f t="shared" si="0"/>
        <v>88.46153846153845</v>
      </c>
      <c r="E63" s="16">
        <f t="shared" si="1"/>
        <v>90.38461538461539</v>
      </c>
      <c r="F63" s="16">
        <f t="shared" si="2"/>
        <v>90.38461538461539</v>
      </c>
      <c r="G63" s="67">
        <f t="shared" si="3"/>
        <v>1.923076923076934</v>
      </c>
      <c r="H63" s="79">
        <f t="shared" si="4"/>
        <v>0</v>
      </c>
      <c r="I63" s="273">
        <v>100</v>
      </c>
      <c r="J63" s="274"/>
      <c r="K63" s="9">
        <v>46</v>
      </c>
      <c r="L63" s="9">
        <v>52</v>
      </c>
      <c r="M63" s="9">
        <v>1</v>
      </c>
      <c r="N63" s="9">
        <v>52</v>
      </c>
      <c r="O63" s="9">
        <v>0</v>
      </c>
      <c r="P63" s="9">
        <v>52</v>
      </c>
    </row>
    <row r="64" spans="2:16" ht="12.75">
      <c r="B64" s="8" t="s">
        <v>68</v>
      </c>
      <c r="C64" s="8" t="s">
        <v>68</v>
      </c>
      <c r="D64" s="16">
        <f t="shared" si="0"/>
        <v>37.5</v>
      </c>
      <c r="E64" s="16">
        <f t="shared" si="1"/>
        <v>56.25</v>
      </c>
      <c r="F64" s="16">
        <f t="shared" si="2"/>
        <v>56.25</v>
      </c>
      <c r="G64" s="67">
        <f t="shared" si="3"/>
        <v>18.75</v>
      </c>
      <c r="H64" s="79">
        <f t="shared" si="4"/>
        <v>0</v>
      </c>
      <c r="I64" s="273">
        <v>100</v>
      </c>
      <c r="J64" s="274"/>
      <c r="K64" s="9">
        <v>6</v>
      </c>
      <c r="L64" s="9">
        <v>16</v>
      </c>
      <c r="M64" s="9">
        <v>3</v>
      </c>
      <c r="N64" s="9">
        <v>16</v>
      </c>
      <c r="O64" s="9">
        <v>0</v>
      </c>
      <c r="P64" s="9">
        <v>16</v>
      </c>
    </row>
    <row r="65" spans="2:16" ht="12.75">
      <c r="B65" s="8" t="s">
        <v>69</v>
      </c>
      <c r="C65" s="8" t="s">
        <v>69</v>
      </c>
      <c r="D65" s="16">
        <f t="shared" si="0"/>
        <v>68.75</v>
      </c>
      <c r="E65" s="16">
        <f t="shared" si="1"/>
        <v>78.125</v>
      </c>
      <c r="F65" s="16">
        <f t="shared" si="2"/>
        <v>78.125</v>
      </c>
      <c r="G65" s="67">
        <f t="shared" si="3"/>
        <v>9.375</v>
      </c>
      <c r="H65" s="79">
        <f t="shared" si="4"/>
        <v>0</v>
      </c>
      <c r="I65" s="273">
        <v>100</v>
      </c>
      <c r="J65" s="274"/>
      <c r="K65" s="9">
        <v>22</v>
      </c>
      <c r="L65" s="9">
        <v>32</v>
      </c>
      <c r="M65" s="9">
        <v>3</v>
      </c>
      <c r="N65" s="9">
        <v>32</v>
      </c>
      <c r="O65" s="9">
        <v>0</v>
      </c>
      <c r="P65" s="9">
        <v>32</v>
      </c>
    </row>
    <row r="66" spans="2:16" ht="12.75">
      <c r="B66" s="8" t="s">
        <v>70</v>
      </c>
      <c r="C66" s="8" t="s">
        <v>70</v>
      </c>
      <c r="D66" s="16">
        <f t="shared" si="0"/>
        <v>72.5</v>
      </c>
      <c r="E66" s="16">
        <f t="shared" si="1"/>
        <v>72.5</v>
      </c>
      <c r="F66" s="16">
        <f t="shared" si="2"/>
        <v>72.5</v>
      </c>
      <c r="G66" s="67">
        <f t="shared" si="3"/>
        <v>0</v>
      </c>
      <c r="H66" s="79">
        <f t="shared" si="4"/>
        <v>0</v>
      </c>
      <c r="I66" s="273">
        <v>100</v>
      </c>
      <c r="J66" s="274"/>
      <c r="K66" s="9">
        <v>29</v>
      </c>
      <c r="L66" s="9">
        <v>40</v>
      </c>
      <c r="M66" s="9">
        <v>0</v>
      </c>
      <c r="N66" s="9">
        <v>40</v>
      </c>
      <c r="O66" s="9">
        <v>0</v>
      </c>
      <c r="P66" s="9">
        <v>40</v>
      </c>
    </row>
    <row r="67" spans="2:16" ht="12.75">
      <c r="B67" s="8" t="s">
        <v>88</v>
      </c>
      <c r="C67" s="8" t="s">
        <v>15</v>
      </c>
      <c r="D67" s="16">
        <f t="shared" si="0"/>
        <v>54.78723404255319</v>
      </c>
      <c r="E67" s="16">
        <f t="shared" si="1"/>
        <v>79.25531914893617</v>
      </c>
      <c r="F67" s="16">
        <f t="shared" si="2"/>
        <v>82.4468085106383</v>
      </c>
      <c r="G67" s="67">
        <f t="shared" si="3"/>
        <v>24.46808510638298</v>
      </c>
      <c r="H67" s="79">
        <f t="shared" si="4"/>
        <v>3.191489361702139</v>
      </c>
      <c r="I67" s="273">
        <v>100</v>
      </c>
      <c r="J67" s="274"/>
      <c r="K67" s="9">
        <v>103</v>
      </c>
      <c r="L67" s="9">
        <v>188</v>
      </c>
      <c r="M67" s="9">
        <v>46</v>
      </c>
      <c r="N67" s="9">
        <v>188</v>
      </c>
      <c r="O67" s="9">
        <v>6</v>
      </c>
      <c r="P67" s="9">
        <v>188</v>
      </c>
    </row>
    <row r="68" spans="2:16" ht="12.75">
      <c r="B68" s="8" t="s">
        <v>89</v>
      </c>
      <c r="C68" s="8" t="s">
        <v>367</v>
      </c>
      <c r="D68" s="16">
        <f t="shared" si="0"/>
        <v>62.06896551724138</v>
      </c>
      <c r="E68" s="16">
        <f t="shared" si="1"/>
        <v>79.9373040752351</v>
      </c>
      <c r="F68" s="16">
        <f t="shared" si="2"/>
        <v>82.13166144200626</v>
      </c>
      <c r="G68" s="67">
        <f t="shared" si="3"/>
        <v>17.868338557993724</v>
      </c>
      <c r="H68" s="79">
        <f t="shared" si="4"/>
        <v>2.1943573667711576</v>
      </c>
      <c r="I68" s="273">
        <v>100</v>
      </c>
      <c r="J68" s="274"/>
      <c r="K68" s="9">
        <v>198</v>
      </c>
      <c r="L68" s="9">
        <v>319</v>
      </c>
      <c r="M68" s="9">
        <v>57</v>
      </c>
      <c r="N68" s="9">
        <v>319</v>
      </c>
      <c r="O68" s="9">
        <v>7</v>
      </c>
      <c r="P68" s="9">
        <v>319</v>
      </c>
    </row>
    <row r="69" spans="2:16" ht="12.75">
      <c r="B69" s="8" t="s">
        <v>90</v>
      </c>
      <c r="C69" s="8" t="s">
        <v>90</v>
      </c>
      <c r="D69" s="16">
        <f t="shared" si="0"/>
        <v>61.370444333499755</v>
      </c>
      <c r="E69" s="16">
        <f t="shared" si="1"/>
        <v>75.79880179730404</v>
      </c>
      <c r="F69" s="16">
        <f t="shared" si="2"/>
        <v>78.32001997004492</v>
      </c>
      <c r="G69" s="71">
        <f t="shared" si="3"/>
        <v>14.428357463804282</v>
      </c>
      <c r="H69" s="80">
        <f t="shared" si="4"/>
        <v>2.5212181727408876</v>
      </c>
      <c r="I69" s="275">
        <v>100</v>
      </c>
      <c r="J69" s="276"/>
      <c r="K69" s="9">
        <f aca="true" t="shared" si="5" ref="K69:P69">SUM(K37:K68)</f>
        <v>4917</v>
      </c>
      <c r="L69" s="9">
        <f t="shared" si="5"/>
        <v>8012</v>
      </c>
      <c r="M69" s="9">
        <f t="shared" si="5"/>
        <v>1156</v>
      </c>
      <c r="N69" s="9">
        <f t="shared" si="5"/>
        <v>8012</v>
      </c>
      <c r="O69" s="9">
        <f t="shared" si="5"/>
        <v>202</v>
      </c>
      <c r="P69" s="9">
        <f t="shared" si="5"/>
        <v>8012</v>
      </c>
    </row>
    <row r="70" ht="12.75">
      <c r="B70" s="17" t="s">
        <v>133</v>
      </c>
    </row>
    <row r="71" ht="12.75">
      <c r="B71" s="17" t="s">
        <v>97</v>
      </c>
    </row>
    <row r="72" ht="12.75">
      <c r="B72" s="51" t="s">
        <v>129</v>
      </c>
    </row>
    <row r="73" ht="12.75">
      <c r="B73" s="17" t="s">
        <v>545</v>
      </c>
    </row>
    <row r="74" spans="2:7" ht="12.75">
      <c r="B74" s="6"/>
      <c r="C74" s="6"/>
      <c r="D74" s="7"/>
      <c r="E74" s="7"/>
      <c r="F74" s="7"/>
      <c r="G74" s="7"/>
    </row>
    <row r="75" spans="2:7" ht="12.75">
      <c r="B75" s="6"/>
      <c r="D75" s="7"/>
      <c r="E75" s="7"/>
      <c r="F75" s="7"/>
      <c r="G75" s="7"/>
    </row>
    <row r="76" spans="2:7" ht="12.75">
      <c r="B76" s="6"/>
      <c r="D76" s="7"/>
      <c r="E76" s="7"/>
      <c r="F76" s="7"/>
      <c r="G76" s="7"/>
    </row>
    <row r="77" spans="2:7" ht="12.75">
      <c r="B77" s="6"/>
      <c r="D77" s="7"/>
      <c r="E77" s="7"/>
      <c r="F77" s="7"/>
      <c r="G77" s="7"/>
    </row>
    <row r="78" spans="2:15" ht="12.75">
      <c r="B78" s="6"/>
      <c r="D78" s="7"/>
      <c r="E78" s="7"/>
      <c r="F78" s="7"/>
      <c r="G78" s="7"/>
      <c r="O78" s="4"/>
    </row>
    <row r="79" spans="2:15" ht="12.75">
      <c r="B79" s="6"/>
      <c r="D79" s="7"/>
      <c r="E79" s="7"/>
      <c r="F79" s="7"/>
      <c r="G79" s="7"/>
      <c r="O79" s="4"/>
    </row>
    <row r="80" spans="2:15" ht="12.75">
      <c r="B80" s="6"/>
      <c r="D80" s="7"/>
      <c r="E80" s="7"/>
      <c r="F80" s="7"/>
      <c r="G80" s="7"/>
      <c r="M80" s="5"/>
      <c r="N80" s="5"/>
      <c r="O80" s="5"/>
    </row>
    <row r="81" spans="2:15" ht="12.75">
      <c r="B81" s="6"/>
      <c r="D81" s="7"/>
      <c r="E81" s="7"/>
      <c r="F81" s="7"/>
      <c r="G81" s="7"/>
      <c r="O81" s="4"/>
    </row>
    <row r="82" spans="2:7" ht="12.75">
      <c r="B82" s="6"/>
      <c r="D82" s="7"/>
      <c r="E82" s="7"/>
      <c r="F82" s="7"/>
      <c r="G82" s="7"/>
    </row>
    <row r="83" spans="2:7" ht="12.75">
      <c r="B83" s="6"/>
      <c r="D83" s="7"/>
      <c r="E83" s="7"/>
      <c r="F83" s="7"/>
      <c r="G83" s="7"/>
    </row>
    <row r="84" spans="2:7" ht="12.75">
      <c r="B84" s="6"/>
      <c r="D84" s="7"/>
      <c r="E84" s="7"/>
      <c r="F84" s="7"/>
      <c r="G84" s="7"/>
    </row>
    <row r="85" spans="2:7" ht="12.75">
      <c r="B85" s="6"/>
      <c r="D85" s="7"/>
      <c r="E85" s="7"/>
      <c r="F85" s="7"/>
      <c r="G85" s="7"/>
    </row>
    <row r="86" spans="2:7" ht="12.75">
      <c r="B86" s="6"/>
      <c r="D86" s="7"/>
      <c r="E86" s="7"/>
      <c r="F86" s="7"/>
      <c r="G86" s="7"/>
    </row>
    <row r="87" spans="2:7" ht="12.75">
      <c r="B87" s="6"/>
      <c r="D87" s="7"/>
      <c r="E87" s="7"/>
      <c r="F87" s="7"/>
      <c r="G87" s="7"/>
    </row>
    <row r="88" spans="2:7" ht="12.75">
      <c r="B88" s="6"/>
      <c r="D88" s="7"/>
      <c r="E88" s="7"/>
      <c r="F88" s="7"/>
      <c r="G88" s="7"/>
    </row>
    <row r="89" spans="2:7" ht="12.75">
      <c r="B89" s="6"/>
      <c r="D89" s="7"/>
      <c r="E89" s="7"/>
      <c r="F89" s="7"/>
      <c r="G89" s="7"/>
    </row>
    <row r="90" spans="2:7" ht="12.75">
      <c r="B90" s="6"/>
      <c r="D90" s="7"/>
      <c r="E90" s="7"/>
      <c r="F90" s="7"/>
      <c r="G90" s="7"/>
    </row>
    <row r="91" spans="2:7" ht="12.75">
      <c r="B91" s="6"/>
      <c r="D91" s="7"/>
      <c r="E91" s="7"/>
      <c r="F91" s="7"/>
      <c r="G91" s="7"/>
    </row>
    <row r="92" spans="2:7" ht="12.75">
      <c r="B92" s="6"/>
      <c r="D92" s="7"/>
      <c r="E92" s="7"/>
      <c r="F92" s="7"/>
      <c r="G92" s="7"/>
    </row>
    <row r="93" spans="2:7" ht="12.75">
      <c r="B93" s="6"/>
      <c r="D93" s="7"/>
      <c r="E93" s="7"/>
      <c r="F93" s="7"/>
      <c r="G93" s="7"/>
    </row>
    <row r="94" spans="2:7" ht="12.75">
      <c r="B94" s="6"/>
      <c r="D94" s="7"/>
      <c r="E94" s="7"/>
      <c r="F94" s="7"/>
      <c r="G94" s="7"/>
    </row>
    <row r="95" spans="2:7" ht="12.75">
      <c r="B95" s="6"/>
      <c r="D95" s="7"/>
      <c r="E95" s="7"/>
      <c r="F95" s="7"/>
      <c r="G95" s="7"/>
    </row>
    <row r="96" spans="2:7" ht="12.75">
      <c r="B96" s="6"/>
      <c r="D96" s="7"/>
      <c r="E96" s="7"/>
      <c r="F96" s="7"/>
      <c r="G96" s="7"/>
    </row>
    <row r="97" spans="2:7" ht="12.75">
      <c r="B97" s="6"/>
      <c r="D97" s="7"/>
      <c r="E97" s="7"/>
      <c r="F97" s="7"/>
      <c r="G97" s="7"/>
    </row>
    <row r="98" spans="2:7" ht="12.75">
      <c r="B98" s="6"/>
      <c r="D98" s="7"/>
      <c r="E98" s="7"/>
      <c r="F98" s="7"/>
      <c r="G98" s="7"/>
    </row>
    <row r="99" spans="2:7" ht="12.75">
      <c r="B99" s="6"/>
      <c r="D99" s="7"/>
      <c r="E99" s="7"/>
      <c r="F99" s="7"/>
      <c r="G99" s="7"/>
    </row>
    <row r="100" spans="2:7" ht="12.75">
      <c r="B100" s="6"/>
      <c r="D100" s="7"/>
      <c r="E100" s="7"/>
      <c r="F100" s="7"/>
      <c r="G100" s="7"/>
    </row>
    <row r="101" spans="2:7" ht="12.75">
      <c r="B101" s="6"/>
      <c r="D101" s="7"/>
      <c r="E101" s="7"/>
      <c r="F101" s="7"/>
      <c r="G101" s="7"/>
    </row>
    <row r="102" spans="2:7" ht="12.75">
      <c r="B102" s="6"/>
      <c r="D102" s="7"/>
      <c r="E102" s="7"/>
      <c r="F102" s="7"/>
      <c r="G102" s="7"/>
    </row>
    <row r="103" spans="2:7" ht="12.75">
      <c r="B103" s="6"/>
      <c r="D103" s="7"/>
      <c r="E103" s="7"/>
      <c r="F103" s="7"/>
      <c r="G103" s="7"/>
    </row>
    <row r="104" spans="2:7" ht="12.75">
      <c r="B104" s="6"/>
      <c r="D104" s="7"/>
      <c r="E104" s="7"/>
      <c r="F104" s="7"/>
      <c r="G104" s="7"/>
    </row>
    <row r="105" spans="2:7" ht="12.75">
      <c r="B105" s="6"/>
      <c r="D105" s="7"/>
      <c r="E105" s="7"/>
      <c r="F105" s="7"/>
      <c r="G105" s="7"/>
    </row>
    <row r="106" spans="2:7" ht="12.75">
      <c r="B106" s="6"/>
      <c r="D106" s="7"/>
      <c r="E106" s="7"/>
      <c r="F106" s="7"/>
      <c r="G106" s="7"/>
    </row>
    <row r="107" spans="2:7" ht="12.75">
      <c r="B107" s="6"/>
      <c r="D107" s="7"/>
      <c r="E107" s="7"/>
      <c r="F107" s="7"/>
      <c r="G107" s="7"/>
    </row>
  </sheetData>
  <mergeCells count="39">
    <mergeCell ref="I63:J63"/>
    <mergeCell ref="I64:J64"/>
    <mergeCell ref="I69:J69"/>
    <mergeCell ref="I65:J65"/>
    <mergeCell ref="I66:J66"/>
    <mergeCell ref="I67:J67"/>
    <mergeCell ref="I68:J68"/>
    <mergeCell ref="I59:J59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B35:C35"/>
    <mergeCell ref="D35:F35"/>
    <mergeCell ref="I37:J37"/>
    <mergeCell ref="I38:J38"/>
    <mergeCell ref="O35:P35"/>
    <mergeCell ref="K35:L35"/>
    <mergeCell ref="M35:N35"/>
    <mergeCell ref="I35:J36"/>
  </mergeCell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546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547</v>
      </c>
      <c r="K2" s="144" t="s">
        <v>141</v>
      </c>
      <c r="L2" s="144"/>
    </row>
    <row r="3" spans="2:12" ht="12.75">
      <c r="B3" s="220" t="s">
        <v>550</v>
      </c>
      <c r="C3" s="220"/>
      <c r="D3" s="220"/>
      <c r="E3" s="220"/>
      <c r="F3" s="220"/>
      <c r="G3" s="220"/>
      <c r="H3" s="220"/>
      <c r="I3" s="220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>I38/J38*100</f>
        <v>29.528985507246375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26 - 33</v>
      </c>
      <c r="F38" s="16">
        <f>K38/L38*100</f>
        <v>41.911764705882355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38 - 46</v>
      </c>
      <c r="H38" s="52">
        <v>80</v>
      </c>
      <c r="I38" s="9">
        <v>163</v>
      </c>
      <c r="J38" s="9">
        <v>552</v>
      </c>
      <c r="K38" s="9">
        <v>228</v>
      </c>
      <c r="L38" s="9">
        <v>544</v>
      </c>
    </row>
    <row r="39" spans="2:12" ht="12.75">
      <c r="B39" s="8" t="s">
        <v>75</v>
      </c>
      <c r="C39" s="8" t="s">
        <v>47</v>
      </c>
      <c r="D39" s="16">
        <f aca="true" t="shared" si="0" ref="D39:D70">I39/J39*100</f>
        <v>57.14285714285714</v>
      </c>
      <c r="E39" s="16" t="str">
        <f aca="true" t="shared" si="1" ref="E39:E70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43 - 70</v>
      </c>
      <c r="F39" s="16">
        <f aca="true" t="shared" si="2" ref="F39:F70">K39/L39*100</f>
        <v>58.97435897435898</v>
      </c>
      <c r="G39" s="16" t="str">
        <f aca="true" t="shared" si="3" ref="G39:G70">IF(AND(L39&gt;0,ROUND(SUM(100*((2*K39+1.96^2)-(1.96*(SQRT(1.96^2+4*K39*(1-(K39/L39))))))/(2*(L39+1.96^2))),0)&lt;0),CONCATENATE(SUM(1*0)," - ",ROUND(SUM(100*((2*K39+1.96^2)+(1.96*(SQRT(1.96^2+4*K39*(1-(K39/L39))))))/(2*(L39+1.96^2))),0)),IF(AND(L39&gt;0,ROUND(SUM(100*((2*K39+1.96^2)-(1.96*(SQRT(1.96^2+4*K39*(1-(K39/L39))))))/(2*(L39+1.96^2))),0)&gt;=0),CONCATENATE(ROUND(SUM(100*((2*K39+1.96^2)-(1.96*(SQRT(1.96^2+4*K39*(1-(K39/L39))))))/(2*(L39+1.96^2))),0)," - ",ROUND(SUM(100*((2*K39+1.96^2)+(1.96*(SQRT(1.96^2+4*K39*(1-(K39/L39))))))/(2*(L39+1.96^2))),0)),""))</f>
        <v>48 - 69</v>
      </c>
      <c r="H39" s="52">
        <v>80</v>
      </c>
      <c r="I39" s="9">
        <v>28</v>
      </c>
      <c r="J39" s="9">
        <v>49</v>
      </c>
      <c r="K39" s="9">
        <v>46</v>
      </c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28.03347280334728</v>
      </c>
      <c r="E40" s="16" t="str">
        <f t="shared" si="1"/>
        <v>24 - 32</v>
      </c>
      <c r="F40" s="16">
        <f t="shared" si="2"/>
        <v>31.25</v>
      </c>
      <c r="G40" s="16" t="str">
        <f t="shared" si="3"/>
        <v>27 - 36</v>
      </c>
      <c r="H40" s="52">
        <v>80</v>
      </c>
      <c r="I40" s="9">
        <v>134</v>
      </c>
      <c r="J40" s="9">
        <v>478</v>
      </c>
      <c r="K40" s="9">
        <v>110</v>
      </c>
      <c r="L40" s="9">
        <v>352</v>
      </c>
    </row>
    <row r="41" spans="2:12" ht="12.75">
      <c r="B41" s="8" t="s">
        <v>76</v>
      </c>
      <c r="C41" s="8" t="s">
        <v>49</v>
      </c>
      <c r="D41" s="16">
        <f t="shared" si="0"/>
        <v>36.574074074074076</v>
      </c>
      <c r="E41" s="16" t="str">
        <f t="shared" si="1"/>
        <v>30 - 43</v>
      </c>
      <c r="F41" s="16">
        <f t="shared" si="2"/>
        <v>47.161572052401745</v>
      </c>
      <c r="G41" s="16" t="str">
        <f t="shared" si="3"/>
        <v>41 - 54</v>
      </c>
      <c r="H41" s="52">
        <v>80</v>
      </c>
      <c r="I41" s="9">
        <v>79</v>
      </c>
      <c r="J41" s="9">
        <v>216</v>
      </c>
      <c r="K41" s="9">
        <v>108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57.356608478803</v>
      </c>
      <c r="E42" s="16" t="str">
        <f t="shared" si="1"/>
        <v>52 - 62</v>
      </c>
      <c r="F42" s="16">
        <f t="shared" si="2"/>
        <v>71.14914425427872</v>
      </c>
      <c r="G42" s="16" t="str">
        <f t="shared" si="3"/>
        <v>67 - 75</v>
      </c>
      <c r="H42" s="52">
        <v>80</v>
      </c>
      <c r="I42" s="9">
        <v>230</v>
      </c>
      <c r="J42" s="9">
        <v>401</v>
      </c>
      <c r="K42" s="9">
        <v>291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55.348837209302324</v>
      </c>
      <c r="E43" s="16" t="str">
        <f t="shared" si="1"/>
        <v>49 - 62</v>
      </c>
      <c r="F43" s="16">
        <f t="shared" si="2"/>
        <v>63.580246913580254</v>
      </c>
      <c r="G43" s="16" t="str">
        <f t="shared" si="3"/>
        <v>56 - 71</v>
      </c>
      <c r="H43" s="52">
        <v>80</v>
      </c>
      <c r="I43" s="9">
        <v>119</v>
      </c>
      <c r="J43" s="9">
        <v>215</v>
      </c>
      <c r="K43" s="9">
        <v>103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58.95691609977324</v>
      </c>
      <c r="E44" s="16" t="str">
        <f t="shared" si="1"/>
        <v>54 - 63</v>
      </c>
      <c r="F44" s="16">
        <f t="shared" si="2"/>
        <v>66.82352941176471</v>
      </c>
      <c r="G44" s="16" t="str">
        <f t="shared" si="3"/>
        <v>62 - 71</v>
      </c>
      <c r="H44" s="52">
        <v>80</v>
      </c>
      <c r="I44" s="9">
        <v>260</v>
      </c>
      <c r="J44" s="9">
        <v>441</v>
      </c>
      <c r="K44" s="9">
        <v>284</v>
      </c>
      <c r="L44" s="9">
        <v>425</v>
      </c>
    </row>
    <row r="45" spans="2:12" ht="12.75">
      <c r="B45" s="8" t="s">
        <v>80</v>
      </c>
      <c r="C45" s="8" t="s">
        <v>52</v>
      </c>
      <c r="D45" s="16">
        <f t="shared" si="0"/>
        <v>35</v>
      </c>
      <c r="E45" s="16" t="str">
        <f t="shared" si="1"/>
        <v>31 - 39</v>
      </c>
      <c r="F45" s="16">
        <f t="shared" si="2"/>
        <v>36.009732360097324</v>
      </c>
      <c r="G45" s="16" t="str">
        <f t="shared" si="3"/>
        <v>32 - 41</v>
      </c>
      <c r="H45" s="52">
        <v>80</v>
      </c>
      <c r="I45" s="9">
        <v>175</v>
      </c>
      <c r="J45" s="9">
        <v>500</v>
      </c>
      <c r="K45" s="9">
        <v>148</v>
      </c>
      <c r="L45" s="9">
        <v>411</v>
      </c>
    </row>
    <row r="46" spans="2:12" ht="12.75">
      <c r="B46" s="8" t="s">
        <v>81</v>
      </c>
      <c r="C46" s="8" t="s">
        <v>53</v>
      </c>
      <c r="D46" s="16">
        <f t="shared" si="0"/>
        <v>29.375</v>
      </c>
      <c r="E46" s="16" t="str">
        <f t="shared" si="1"/>
        <v>25 - 35</v>
      </c>
      <c r="F46" s="16">
        <f t="shared" si="2"/>
        <v>31.8407960199005</v>
      </c>
      <c r="G46" s="16" t="str">
        <f t="shared" si="3"/>
        <v>26 - 39</v>
      </c>
      <c r="H46" s="52">
        <v>80</v>
      </c>
      <c r="I46" s="9">
        <v>94</v>
      </c>
      <c r="J46" s="9">
        <v>320</v>
      </c>
      <c r="K46" s="9">
        <v>64</v>
      </c>
      <c r="L46" s="9">
        <v>201</v>
      </c>
    </row>
    <row r="47" spans="2:12" ht="12.75">
      <c r="B47" s="8" t="s">
        <v>82</v>
      </c>
      <c r="C47" s="8" t="s">
        <v>54</v>
      </c>
      <c r="D47" s="16">
        <f t="shared" si="0"/>
        <v>57.09401709401709</v>
      </c>
      <c r="E47" s="16" t="str">
        <f t="shared" si="1"/>
        <v>53 - 61</v>
      </c>
      <c r="F47" s="16">
        <f t="shared" si="2"/>
        <v>70.07481296758104</v>
      </c>
      <c r="G47" s="16" t="str">
        <f t="shared" si="3"/>
        <v>65 - 74</v>
      </c>
      <c r="H47" s="52">
        <v>80</v>
      </c>
      <c r="I47" s="9">
        <v>334</v>
      </c>
      <c r="J47" s="9">
        <v>585</v>
      </c>
      <c r="K47" s="9">
        <v>281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65.39792387543253</v>
      </c>
      <c r="E48" s="16" t="str">
        <f t="shared" si="1"/>
        <v>61 - 69</v>
      </c>
      <c r="F48" s="16">
        <f t="shared" si="2"/>
        <v>65.55740432612312</v>
      </c>
      <c r="G48" s="16" t="str">
        <f t="shared" si="3"/>
        <v>62 - 69</v>
      </c>
      <c r="H48" s="52">
        <v>80</v>
      </c>
      <c r="I48" s="9">
        <v>378</v>
      </c>
      <c r="J48" s="9">
        <v>578</v>
      </c>
      <c r="K48" s="9">
        <v>394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31.9047619047619</v>
      </c>
      <c r="E49" s="16" t="str">
        <f t="shared" si="1"/>
        <v>26 - 38</v>
      </c>
      <c r="F49" s="16">
        <f t="shared" si="2"/>
        <v>31.275720164609055</v>
      </c>
      <c r="G49" s="16" t="str">
        <f t="shared" si="3"/>
        <v>26 - 37</v>
      </c>
      <c r="H49" s="52">
        <v>80</v>
      </c>
      <c r="I49" s="9">
        <v>67</v>
      </c>
      <c r="J49" s="9">
        <v>210</v>
      </c>
      <c r="K49" s="9">
        <v>76</v>
      </c>
      <c r="L49" s="9">
        <v>243</v>
      </c>
    </row>
    <row r="50" spans="2:12" ht="12.75">
      <c r="B50" s="8" t="s">
        <v>84</v>
      </c>
      <c r="C50" s="8" t="s">
        <v>3</v>
      </c>
      <c r="D50" s="16">
        <f t="shared" si="0"/>
        <v>29.184549356223176</v>
      </c>
      <c r="E50" s="16" t="str">
        <f t="shared" si="1"/>
        <v>24 - 35</v>
      </c>
      <c r="F50" s="16">
        <f t="shared" si="2"/>
        <v>34.90196078431372</v>
      </c>
      <c r="G50" s="16" t="str">
        <f t="shared" si="3"/>
        <v>29 - 41</v>
      </c>
      <c r="H50" s="52">
        <v>80</v>
      </c>
      <c r="I50" s="9">
        <v>68</v>
      </c>
      <c r="J50" s="9">
        <v>233</v>
      </c>
      <c r="K50" s="9">
        <v>89</v>
      </c>
      <c r="L50" s="9">
        <v>255</v>
      </c>
    </row>
    <row r="51" spans="2:12" ht="12.75">
      <c r="B51" s="8" t="s">
        <v>85</v>
      </c>
      <c r="C51" s="8" t="s">
        <v>4</v>
      </c>
      <c r="D51" s="16">
        <f t="shared" si="0"/>
        <v>38.75</v>
      </c>
      <c r="E51" s="16" t="str">
        <f t="shared" si="1"/>
        <v>29 - 50</v>
      </c>
      <c r="F51" s="16">
        <f t="shared" si="2"/>
        <v>52.72727272727272</v>
      </c>
      <c r="G51" s="16" t="str">
        <f t="shared" si="3"/>
        <v>40 - 65</v>
      </c>
      <c r="H51" s="52">
        <v>80</v>
      </c>
      <c r="I51" s="9">
        <v>31</v>
      </c>
      <c r="J51" s="9">
        <v>80</v>
      </c>
      <c r="K51" s="9">
        <v>29</v>
      </c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23.863636363636363</v>
      </c>
      <c r="E52" s="16" t="str">
        <f t="shared" si="1"/>
        <v>19 - 29</v>
      </c>
      <c r="F52" s="16">
        <f t="shared" si="2"/>
        <v>38.64406779661017</v>
      </c>
      <c r="G52" s="16" t="str">
        <f t="shared" si="3"/>
        <v>33 - 44</v>
      </c>
      <c r="H52" s="52">
        <v>80</v>
      </c>
      <c r="I52" s="9">
        <v>63</v>
      </c>
      <c r="J52" s="9">
        <v>264</v>
      </c>
      <c r="K52" s="9">
        <v>114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16.75392670157068</v>
      </c>
      <c r="E53" s="16" t="str">
        <f t="shared" si="1"/>
        <v>13 - 21</v>
      </c>
      <c r="F53" s="16">
        <f t="shared" si="2"/>
        <v>22.933333333333334</v>
      </c>
      <c r="G53" s="16" t="str">
        <f t="shared" si="3"/>
        <v>19 - 27</v>
      </c>
      <c r="H53" s="52">
        <v>80</v>
      </c>
      <c r="I53" s="9">
        <v>64</v>
      </c>
      <c r="J53" s="9">
        <v>382</v>
      </c>
      <c r="K53" s="9">
        <v>86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45.25547445255474</v>
      </c>
      <c r="E54" s="16" t="str">
        <f t="shared" si="1"/>
        <v>39 - 51</v>
      </c>
      <c r="F54" s="16">
        <f t="shared" si="2"/>
        <v>41.63934426229508</v>
      </c>
      <c r="G54" s="16" t="str">
        <f t="shared" si="3"/>
        <v>36 - 47</v>
      </c>
      <c r="H54" s="52">
        <v>80</v>
      </c>
      <c r="I54" s="9">
        <v>124</v>
      </c>
      <c r="J54" s="9">
        <v>274</v>
      </c>
      <c r="K54" s="9">
        <v>127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34.470989761092156</v>
      </c>
      <c r="E55" s="16" t="str">
        <f t="shared" si="1"/>
        <v>29 - 40</v>
      </c>
      <c r="F55" s="16">
        <f t="shared" si="2"/>
        <v>40.96774193548387</v>
      </c>
      <c r="G55" s="16" t="str">
        <f t="shared" si="3"/>
        <v>36 - 47</v>
      </c>
      <c r="H55" s="52">
        <v>80</v>
      </c>
      <c r="I55" s="9">
        <v>101</v>
      </c>
      <c r="J55" s="9">
        <v>293</v>
      </c>
      <c r="K55" s="9">
        <v>127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46.96485623003195</v>
      </c>
      <c r="E56" s="16" t="str">
        <f t="shared" si="1"/>
        <v>42 - 52</v>
      </c>
      <c r="F56" s="16">
        <f t="shared" si="2"/>
        <v>50.96153846153846</v>
      </c>
      <c r="G56" s="16" t="str">
        <f t="shared" si="3"/>
        <v>45 - 56</v>
      </c>
      <c r="H56" s="52">
        <v>80</v>
      </c>
      <c r="I56" s="9">
        <v>147</v>
      </c>
      <c r="J56" s="9">
        <v>313</v>
      </c>
      <c r="K56" s="9">
        <v>159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53.77532228360957</v>
      </c>
      <c r="E57" s="16" t="str">
        <f t="shared" si="1"/>
        <v>50 - 58</v>
      </c>
      <c r="F57" s="16">
        <f t="shared" si="2"/>
        <v>62.15753424657534</v>
      </c>
      <c r="G57" s="16" t="str">
        <f t="shared" si="3"/>
        <v>58 - 66</v>
      </c>
      <c r="H57" s="52">
        <v>80</v>
      </c>
      <c r="I57" s="9">
        <v>292</v>
      </c>
      <c r="J57" s="9">
        <v>543</v>
      </c>
      <c r="K57" s="9">
        <v>363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48.792270531400966</v>
      </c>
      <c r="E58" s="16" t="str">
        <f t="shared" si="1"/>
        <v>42 - 56</v>
      </c>
      <c r="F58" s="16">
        <f t="shared" si="2"/>
        <v>53.608247422680414</v>
      </c>
      <c r="G58" s="16" t="str">
        <f t="shared" si="3"/>
        <v>47 - 60</v>
      </c>
      <c r="H58" s="52">
        <v>80</v>
      </c>
      <c r="I58" s="9">
        <v>101</v>
      </c>
      <c r="J58" s="9">
        <v>207</v>
      </c>
      <c r="K58" s="9">
        <v>104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35.96837944664031</v>
      </c>
      <c r="E59" s="16" t="str">
        <f t="shared" si="1"/>
        <v>30 - 42</v>
      </c>
      <c r="F59" s="16">
        <f t="shared" si="2"/>
        <v>42.67782426778243</v>
      </c>
      <c r="G59" s="16" t="str">
        <f t="shared" si="3"/>
        <v>37 - 49</v>
      </c>
      <c r="H59" s="52">
        <v>80</v>
      </c>
      <c r="I59" s="9">
        <v>91</v>
      </c>
      <c r="J59" s="9">
        <v>253</v>
      </c>
      <c r="K59" s="9">
        <v>102</v>
      </c>
      <c r="L59" s="9">
        <v>239</v>
      </c>
    </row>
    <row r="60" spans="2:12" ht="12.75">
      <c r="B60" s="8" t="s">
        <v>64</v>
      </c>
      <c r="C60" s="8" t="s">
        <v>152</v>
      </c>
      <c r="D60" s="16">
        <f t="shared" si="0"/>
        <v>11.11111111111111</v>
      </c>
      <c r="E60" s="16" t="str">
        <f t="shared" si="1"/>
        <v>3 - 33</v>
      </c>
      <c r="F60" s="16">
        <f t="shared" si="2"/>
        <v>50</v>
      </c>
      <c r="G60" s="16" t="str">
        <f t="shared" si="3"/>
        <v>28 - 72</v>
      </c>
      <c r="H60" s="52">
        <v>80</v>
      </c>
      <c r="I60" s="9">
        <v>2</v>
      </c>
      <c r="J60" s="9">
        <v>18</v>
      </c>
      <c r="K60" s="9">
        <v>8</v>
      </c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45.25993883792049</v>
      </c>
      <c r="E61" s="16" t="str">
        <f t="shared" si="1"/>
        <v>40 - 51</v>
      </c>
      <c r="F61" s="16">
        <f t="shared" si="2"/>
        <v>48.05194805194805</v>
      </c>
      <c r="G61" s="16" t="str">
        <f t="shared" si="3"/>
        <v>43 - 54</v>
      </c>
      <c r="H61" s="52">
        <v>80</v>
      </c>
      <c r="I61" s="9">
        <v>148</v>
      </c>
      <c r="J61" s="9">
        <v>327</v>
      </c>
      <c r="K61" s="9">
        <v>148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27.906976744186046</v>
      </c>
      <c r="E62" s="16" t="str">
        <f t="shared" si="1"/>
        <v>17 - 43</v>
      </c>
      <c r="F62" s="16">
        <f t="shared" si="2"/>
        <v>17.857142857142858</v>
      </c>
      <c r="G62" s="16" t="str">
        <f t="shared" si="3"/>
        <v>8 - 36</v>
      </c>
      <c r="H62" s="52">
        <v>80</v>
      </c>
      <c r="I62" s="9">
        <v>12</v>
      </c>
      <c r="J62" s="9">
        <v>43</v>
      </c>
      <c r="K62" s="9">
        <v>5</v>
      </c>
      <c r="L62" s="9">
        <v>28</v>
      </c>
    </row>
    <row r="63" spans="2:12" ht="12.75">
      <c r="B63" s="8" t="s">
        <v>66</v>
      </c>
      <c r="C63" s="8" t="s">
        <v>13</v>
      </c>
      <c r="D63" s="16">
        <f t="shared" si="0"/>
        <v>51.28205128205128</v>
      </c>
      <c r="E63" s="16" t="str">
        <f t="shared" si="1"/>
        <v>36 - 66</v>
      </c>
      <c r="F63" s="16">
        <f t="shared" si="2"/>
        <v>9.090909090909092</v>
      </c>
      <c r="G63" s="16" t="str">
        <f t="shared" si="3"/>
        <v>3 - 24</v>
      </c>
      <c r="H63" s="52">
        <v>80</v>
      </c>
      <c r="I63" s="9">
        <v>20</v>
      </c>
      <c r="J63" s="9">
        <v>39</v>
      </c>
      <c r="K63" s="9">
        <v>3</v>
      </c>
      <c r="L63" s="9">
        <v>33</v>
      </c>
    </row>
    <row r="64" spans="2:12" ht="12.75">
      <c r="B64" s="8" t="s">
        <v>67</v>
      </c>
      <c r="C64" s="8" t="s">
        <v>14</v>
      </c>
      <c r="D64" s="16">
        <f t="shared" si="0"/>
        <v>5.263157894736842</v>
      </c>
      <c r="E64" s="16" t="str">
        <f t="shared" si="1"/>
        <v>2 - 13</v>
      </c>
      <c r="F64" s="16">
        <f t="shared" si="2"/>
        <v>40.38461538461539</v>
      </c>
      <c r="G64" s="16" t="str">
        <f t="shared" si="3"/>
        <v>28 - 54</v>
      </c>
      <c r="H64" s="52">
        <v>80</v>
      </c>
      <c r="I64" s="9">
        <v>4</v>
      </c>
      <c r="J64" s="9">
        <v>76</v>
      </c>
      <c r="K64" s="9">
        <v>21</v>
      </c>
      <c r="L64" s="9">
        <v>52</v>
      </c>
    </row>
    <row r="65" spans="2:12" ht="12.75">
      <c r="B65" s="8" t="s">
        <v>478</v>
      </c>
      <c r="C65" s="8" t="s">
        <v>68</v>
      </c>
      <c r="D65" s="16">
        <f t="shared" si="0"/>
        <v>4.761904761904762</v>
      </c>
      <c r="E65" s="16" t="str">
        <f t="shared" si="1"/>
        <v>1 - 23</v>
      </c>
      <c r="F65" s="16">
        <f t="shared" si="2"/>
        <v>18.75</v>
      </c>
      <c r="G65" s="16" t="str">
        <f t="shared" si="3"/>
        <v>7 - 43</v>
      </c>
      <c r="H65" s="52">
        <v>80</v>
      </c>
      <c r="I65" s="9">
        <v>1</v>
      </c>
      <c r="J65" s="9">
        <v>21</v>
      </c>
      <c r="K65" s="9">
        <v>3</v>
      </c>
      <c r="L65" s="9">
        <v>16</v>
      </c>
    </row>
    <row r="66" spans="2:12" ht="12.75">
      <c r="B66" s="8" t="s">
        <v>69</v>
      </c>
      <c r="C66" s="8" t="s">
        <v>69</v>
      </c>
      <c r="D66" s="16">
        <f t="shared" si="0"/>
        <v>15.151515151515152</v>
      </c>
      <c r="E66" s="16" t="str">
        <f t="shared" si="1"/>
        <v>7 - 31</v>
      </c>
      <c r="F66" s="16">
        <f t="shared" si="2"/>
        <v>9.375</v>
      </c>
      <c r="G66" s="16" t="str">
        <f t="shared" si="3"/>
        <v>3 - 24</v>
      </c>
      <c r="H66" s="52">
        <v>80</v>
      </c>
      <c r="I66" s="9">
        <v>5</v>
      </c>
      <c r="J66" s="9">
        <v>33</v>
      </c>
      <c r="K66" s="9">
        <v>3</v>
      </c>
      <c r="L66" s="9">
        <v>32</v>
      </c>
    </row>
    <row r="67" spans="2:12" ht="12.75">
      <c r="B67" s="8" t="s">
        <v>535</v>
      </c>
      <c r="C67" s="8" t="s">
        <v>70</v>
      </c>
      <c r="D67" s="16">
        <f t="shared" si="0"/>
        <v>44.73684210526316</v>
      </c>
      <c r="E67" s="16" t="str">
        <f t="shared" si="1"/>
        <v>30 - 60</v>
      </c>
      <c r="F67" s="16">
        <f t="shared" si="2"/>
        <v>60</v>
      </c>
      <c r="G67" s="16" t="str">
        <f t="shared" si="3"/>
        <v>45 - 74</v>
      </c>
      <c r="H67" s="52">
        <v>80</v>
      </c>
      <c r="I67" s="9">
        <v>17</v>
      </c>
      <c r="J67" s="9">
        <v>38</v>
      </c>
      <c r="K67" s="9">
        <v>24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40</v>
      </c>
      <c r="E68" s="16" t="str">
        <f t="shared" si="1"/>
        <v>33 - 47</v>
      </c>
      <c r="F68" s="16">
        <f t="shared" si="2"/>
        <v>42.5531914893617</v>
      </c>
      <c r="G68" s="16" t="str">
        <f t="shared" si="3"/>
        <v>36 - 50</v>
      </c>
      <c r="H68" s="52">
        <v>80</v>
      </c>
      <c r="I68" s="9">
        <v>70</v>
      </c>
      <c r="J68" s="9">
        <v>175</v>
      </c>
      <c r="K68" s="9">
        <v>80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43.262411347517734</v>
      </c>
      <c r="E69" s="16" t="str">
        <f t="shared" si="1"/>
        <v>38 - 49</v>
      </c>
      <c r="F69" s="16">
        <f t="shared" si="2"/>
        <v>55.4858934169279</v>
      </c>
      <c r="G69" s="16" t="str">
        <f t="shared" si="3"/>
        <v>50 - 61</v>
      </c>
      <c r="H69" s="52">
        <v>80</v>
      </c>
      <c r="I69" s="9">
        <v>122</v>
      </c>
      <c r="J69" s="9">
        <v>282</v>
      </c>
      <c r="K69" s="9">
        <v>177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41.995497096812414</v>
      </c>
      <c r="E70" s="16" t="str">
        <f t="shared" si="1"/>
        <v>41 - 43</v>
      </c>
      <c r="F70" s="16">
        <f t="shared" si="2"/>
        <v>48.739390913629556</v>
      </c>
      <c r="G70" s="16" t="str">
        <f t="shared" si="3"/>
        <v>48 - 50</v>
      </c>
      <c r="H70" s="52">
        <v>80</v>
      </c>
      <c r="I70" s="9">
        <f>SUM(I38:I69)</f>
        <v>3544</v>
      </c>
      <c r="J70" s="9">
        <f>SUM(J38:J69)</f>
        <v>8439</v>
      </c>
      <c r="K70" s="9">
        <f>SUM(K38:K69)</f>
        <v>3905</v>
      </c>
      <c r="L70" s="9">
        <f>SUM(L38:L69)</f>
        <v>8012</v>
      </c>
    </row>
    <row r="71" spans="2:9" ht="12.75">
      <c r="B71" s="17" t="s">
        <v>96</v>
      </c>
      <c r="I71" s="18"/>
    </row>
    <row r="72" ht="12.75">
      <c r="B72" s="17" t="s">
        <v>97</v>
      </c>
    </row>
    <row r="73" ht="12.75">
      <c r="B73" s="53" t="s">
        <v>129</v>
      </c>
    </row>
    <row r="74" spans="2:12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2:12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2:12" ht="12.75">
      <c r="B76" s="240" t="s">
        <v>549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</row>
    <row r="77" spans="2:12" ht="12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</row>
    <row r="78" spans="2:5" ht="12.75">
      <c r="B78" s="198" t="s">
        <v>563</v>
      </c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11">
    <mergeCell ref="B1:L1"/>
    <mergeCell ref="B36:B37"/>
    <mergeCell ref="C36:C37"/>
    <mergeCell ref="H36:H37"/>
    <mergeCell ref="I36:J36"/>
    <mergeCell ref="B3:I4"/>
    <mergeCell ref="B74:L75"/>
    <mergeCell ref="B76:L77"/>
    <mergeCell ref="K36:L36"/>
    <mergeCell ref="D36:E36"/>
    <mergeCell ref="F36:G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0" t="s">
        <v>469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6" ht="12.75">
      <c r="B2" t="s">
        <v>547</v>
      </c>
      <c r="C2" s="147"/>
      <c r="P2" s="148" t="s">
        <v>141</v>
      </c>
    </row>
    <row r="3" spans="2:16" ht="12.75">
      <c r="B3" s="220" t="s">
        <v>550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P3" s="148"/>
    </row>
    <row r="4" spans="2:16" ht="12.75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P4" s="148"/>
    </row>
    <row r="5" ht="12.75" customHeight="1">
      <c r="P5" s="49"/>
    </row>
    <row r="6" ht="12.75">
      <c r="P6" s="49"/>
    </row>
    <row r="7" ht="12.75">
      <c r="P7" s="49"/>
    </row>
    <row r="8" ht="12.75">
      <c r="P8" s="49"/>
    </row>
    <row r="9" ht="12.75">
      <c r="P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6" ht="25.5" customHeight="1">
      <c r="B36" s="266">
        <v>2009</v>
      </c>
      <c r="C36" s="267"/>
      <c r="D36" s="268" t="s">
        <v>99</v>
      </c>
      <c r="E36" s="269"/>
      <c r="F36" s="270"/>
      <c r="G36" s="59"/>
      <c r="H36" s="60"/>
      <c r="I36" s="262" t="s">
        <v>104</v>
      </c>
      <c r="J36" s="263"/>
      <c r="K36" s="241" t="s">
        <v>98</v>
      </c>
      <c r="L36" s="241"/>
      <c r="M36" s="241" t="s">
        <v>131</v>
      </c>
      <c r="N36" s="241"/>
      <c r="O36" s="241" t="s">
        <v>132</v>
      </c>
      <c r="P36" s="242"/>
    </row>
    <row r="37" spans="2:16" ht="63.75">
      <c r="B37" s="76" t="s">
        <v>93</v>
      </c>
      <c r="C37" s="77" t="s">
        <v>91</v>
      </c>
      <c r="D37" s="24" t="s">
        <v>71</v>
      </c>
      <c r="E37" s="24" t="s">
        <v>136</v>
      </c>
      <c r="F37" s="24" t="s">
        <v>135</v>
      </c>
      <c r="G37" s="61" t="s">
        <v>72</v>
      </c>
      <c r="H37" s="62" t="s">
        <v>73</v>
      </c>
      <c r="I37" s="264"/>
      <c r="J37" s="265"/>
      <c r="K37" s="14" t="s">
        <v>94</v>
      </c>
      <c r="L37" s="14" t="s">
        <v>95</v>
      </c>
      <c r="M37" s="14" t="s">
        <v>94</v>
      </c>
      <c r="N37" s="14" t="s">
        <v>95</v>
      </c>
      <c r="O37" s="14" t="s">
        <v>94</v>
      </c>
      <c r="P37" s="15" t="s">
        <v>95</v>
      </c>
    </row>
    <row r="38" spans="2:16" ht="12.75">
      <c r="B38" s="8" t="s">
        <v>74</v>
      </c>
      <c r="C38" s="8" t="s">
        <v>46</v>
      </c>
      <c r="D38" s="16">
        <f>K38/L38*100</f>
        <v>41.911764705882355</v>
      </c>
      <c r="E38" s="16">
        <f>(K38+M38)/N38*100</f>
        <v>68.19852941176471</v>
      </c>
      <c r="F38" s="16">
        <f>(K38+M38+O38)/P38*100</f>
        <v>81.06617647058823</v>
      </c>
      <c r="G38" s="63">
        <f>E38-D38</f>
        <v>26.286764705882355</v>
      </c>
      <c r="H38" s="78">
        <f>F38-E38</f>
        <v>12.867647058823522</v>
      </c>
      <c r="I38" s="271">
        <v>80</v>
      </c>
      <c r="J38" s="272"/>
      <c r="K38" s="9">
        <v>228</v>
      </c>
      <c r="L38" s="9">
        <v>544</v>
      </c>
      <c r="M38" s="9">
        <v>143</v>
      </c>
      <c r="N38" s="9">
        <v>544</v>
      </c>
      <c r="O38" s="9">
        <v>70</v>
      </c>
      <c r="P38" s="9">
        <v>544</v>
      </c>
    </row>
    <row r="39" spans="2:16" ht="12.75">
      <c r="B39" s="8" t="s">
        <v>75</v>
      </c>
      <c r="C39" s="8" t="s">
        <v>47</v>
      </c>
      <c r="D39" s="16">
        <f aca="true" t="shared" si="0" ref="D39:D70">K39/L39*100</f>
        <v>58.97435897435898</v>
      </c>
      <c r="E39" s="16">
        <f aca="true" t="shared" si="1" ref="E39:E70">(K39+M39)/N39*100</f>
        <v>88.46153846153845</v>
      </c>
      <c r="F39" s="16">
        <f aca="true" t="shared" si="2" ref="F39:F70">(K39+M39+O39)/P39*100</f>
        <v>93.58974358974359</v>
      </c>
      <c r="G39" s="67">
        <f aca="true" t="shared" si="3" ref="G39:G70">E39-D39</f>
        <v>29.487179487179475</v>
      </c>
      <c r="H39" s="79">
        <f aca="true" t="shared" si="4" ref="H39:H70">F39-E39</f>
        <v>5.128205128205138</v>
      </c>
      <c r="I39" s="273">
        <v>80</v>
      </c>
      <c r="J39" s="274"/>
      <c r="K39" s="9">
        <v>46</v>
      </c>
      <c r="L39" s="9">
        <v>78</v>
      </c>
      <c r="M39" s="9">
        <v>23</v>
      </c>
      <c r="N39" s="9">
        <v>78</v>
      </c>
      <c r="O39" s="9">
        <v>4</v>
      </c>
      <c r="P39" s="9">
        <v>78</v>
      </c>
    </row>
    <row r="40" spans="2:16" ht="12.75">
      <c r="B40" s="8" t="s">
        <v>48</v>
      </c>
      <c r="C40" s="8" t="s">
        <v>48</v>
      </c>
      <c r="D40" s="16">
        <f t="shared" si="0"/>
        <v>31.25</v>
      </c>
      <c r="E40" s="16">
        <f t="shared" si="1"/>
        <v>85.51136363636364</v>
      </c>
      <c r="F40" s="16">
        <f t="shared" si="2"/>
        <v>92.32954545454545</v>
      </c>
      <c r="G40" s="67">
        <f t="shared" si="3"/>
        <v>54.26136363636364</v>
      </c>
      <c r="H40" s="79">
        <f t="shared" si="4"/>
        <v>6.818181818181813</v>
      </c>
      <c r="I40" s="273">
        <v>80</v>
      </c>
      <c r="J40" s="274"/>
      <c r="K40" s="9">
        <v>110</v>
      </c>
      <c r="L40" s="9">
        <v>352</v>
      </c>
      <c r="M40" s="9">
        <v>191</v>
      </c>
      <c r="N40" s="9">
        <v>352</v>
      </c>
      <c r="O40" s="9">
        <v>24</v>
      </c>
      <c r="P40" s="9">
        <v>352</v>
      </c>
    </row>
    <row r="41" spans="2:16" ht="12.75">
      <c r="B41" s="8" t="s">
        <v>76</v>
      </c>
      <c r="C41" s="8" t="s">
        <v>49</v>
      </c>
      <c r="D41" s="16">
        <f t="shared" si="0"/>
        <v>47.161572052401745</v>
      </c>
      <c r="E41" s="16">
        <f t="shared" si="1"/>
        <v>81.6593886462882</v>
      </c>
      <c r="F41" s="16">
        <f t="shared" si="2"/>
        <v>86.8995633187773</v>
      </c>
      <c r="G41" s="67">
        <f t="shared" si="3"/>
        <v>34.49781659388646</v>
      </c>
      <c r="H41" s="79">
        <f t="shared" si="4"/>
        <v>5.24017467248909</v>
      </c>
      <c r="I41" s="273">
        <v>80</v>
      </c>
      <c r="J41" s="274"/>
      <c r="K41" s="9">
        <v>108</v>
      </c>
      <c r="L41" s="9">
        <v>229</v>
      </c>
      <c r="M41" s="9">
        <v>79</v>
      </c>
      <c r="N41" s="9">
        <v>229</v>
      </c>
      <c r="O41" s="9">
        <v>12</v>
      </c>
      <c r="P41" s="9">
        <v>229</v>
      </c>
    </row>
    <row r="42" spans="2:16" ht="12.75">
      <c r="B42" s="8" t="s">
        <v>77</v>
      </c>
      <c r="C42" s="8" t="s">
        <v>50</v>
      </c>
      <c r="D42" s="16">
        <f t="shared" si="0"/>
        <v>71.14914425427872</v>
      </c>
      <c r="E42" s="16">
        <f t="shared" si="1"/>
        <v>94.86552567237165</v>
      </c>
      <c r="F42" s="16">
        <f t="shared" si="2"/>
        <v>97.06601466992664</v>
      </c>
      <c r="G42" s="67">
        <f t="shared" si="3"/>
        <v>23.716381418092922</v>
      </c>
      <c r="H42" s="79">
        <f t="shared" si="4"/>
        <v>2.2004889975549986</v>
      </c>
      <c r="I42" s="273">
        <v>80</v>
      </c>
      <c r="J42" s="274"/>
      <c r="K42" s="9">
        <v>291</v>
      </c>
      <c r="L42" s="9">
        <v>409</v>
      </c>
      <c r="M42" s="9">
        <v>97</v>
      </c>
      <c r="N42" s="9">
        <v>409</v>
      </c>
      <c r="O42" s="9">
        <v>9</v>
      </c>
      <c r="P42" s="9">
        <v>409</v>
      </c>
    </row>
    <row r="43" spans="2:16" ht="12.75">
      <c r="B43" s="8" t="s">
        <v>78</v>
      </c>
      <c r="C43" s="8" t="s">
        <v>0</v>
      </c>
      <c r="D43" s="16">
        <f t="shared" si="0"/>
        <v>63.580246913580254</v>
      </c>
      <c r="E43" s="16">
        <f t="shared" si="1"/>
        <v>88.88888888888889</v>
      </c>
      <c r="F43" s="16">
        <f t="shared" si="2"/>
        <v>93.20987654320987</v>
      </c>
      <c r="G43" s="67">
        <f t="shared" si="3"/>
        <v>25.308641975308632</v>
      </c>
      <c r="H43" s="79">
        <f t="shared" si="4"/>
        <v>4.320987654320987</v>
      </c>
      <c r="I43" s="273">
        <v>80</v>
      </c>
      <c r="J43" s="274"/>
      <c r="K43" s="9">
        <v>103</v>
      </c>
      <c r="L43" s="9">
        <v>162</v>
      </c>
      <c r="M43" s="9">
        <v>41</v>
      </c>
      <c r="N43" s="9">
        <v>162</v>
      </c>
      <c r="O43" s="9">
        <v>7</v>
      </c>
      <c r="P43" s="9">
        <v>162</v>
      </c>
    </row>
    <row r="44" spans="2:16" ht="12.75">
      <c r="B44" s="8" t="s">
        <v>79</v>
      </c>
      <c r="C44" s="8" t="s">
        <v>51</v>
      </c>
      <c r="D44" s="16">
        <f t="shared" si="0"/>
        <v>66.82352941176471</v>
      </c>
      <c r="E44" s="16">
        <f t="shared" si="1"/>
        <v>92.94117647058823</v>
      </c>
      <c r="F44" s="16">
        <f t="shared" si="2"/>
        <v>95.52941176470588</v>
      </c>
      <c r="G44" s="67">
        <f t="shared" si="3"/>
        <v>26.117647058823522</v>
      </c>
      <c r="H44" s="79">
        <f t="shared" si="4"/>
        <v>2.588235294117652</v>
      </c>
      <c r="I44" s="273">
        <v>80</v>
      </c>
      <c r="J44" s="274"/>
      <c r="K44" s="9">
        <v>284</v>
      </c>
      <c r="L44" s="9">
        <v>425</v>
      </c>
      <c r="M44" s="9">
        <v>111</v>
      </c>
      <c r="N44" s="9">
        <v>425</v>
      </c>
      <c r="O44" s="9">
        <v>11</v>
      </c>
      <c r="P44" s="9">
        <v>425</v>
      </c>
    </row>
    <row r="45" spans="2:16" ht="12.75">
      <c r="B45" s="8" t="s">
        <v>80</v>
      </c>
      <c r="C45" s="8" t="s">
        <v>52</v>
      </c>
      <c r="D45" s="16">
        <f t="shared" si="0"/>
        <v>36.009732360097324</v>
      </c>
      <c r="E45" s="16">
        <f t="shared" si="1"/>
        <v>80.5352798053528</v>
      </c>
      <c r="F45" s="16">
        <f t="shared" si="2"/>
        <v>91.97080291970804</v>
      </c>
      <c r="G45" s="67">
        <f t="shared" si="3"/>
        <v>44.52554744525548</v>
      </c>
      <c r="H45" s="79">
        <f t="shared" si="4"/>
        <v>11.435523114355234</v>
      </c>
      <c r="I45" s="273">
        <v>80</v>
      </c>
      <c r="J45" s="274"/>
      <c r="K45" s="9">
        <v>148</v>
      </c>
      <c r="L45" s="9">
        <v>411</v>
      </c>
      <c r="M45" s="9">
        <v>183</v>
      </c>
      <c r="N45" s="9">
        <v>411</v>
      </c>
      <c r="O45" s="9">
        <v>47</v>
      </c>
      <c r="P45" s="9">
        <v>411</v>
      </c>
    </row>
    <row r="46" spans="2:16" ht="12.75">
      <c r="B46" s="8" t="s">
        <v>81</v>
      </c>
      <c r="C46" s="8" t="s">
        <v>53</v>
      </c>
      <c r="D46" s="16">
        <f t="shared" si="0"/>
        <v>31.8407960199005</v>
      </c>
      <c r="E46" s="16">
        <f t="shared" si="1"/>
        <v>83.08457711442786</v>
      </c>
      <c r="F46" s="16">
        <f t="shared" si="2"/>
        <v>93.03482587064677</v>
      </c>
      <c r="G46" s="67">
        <f t="shared" si="3"/>
        <v>51.243781094527364</v>
      </c>
      <c r="H46" s="79">
        <f t="shared" si="4"/>
        <v>9.950248756218912</v>
      </c>
      <c r="I46" s="273">
        <v>80</v>
      </c>
      <c r="J46" s="274"/>
      <c r="K46" s="9">
        <v>64</v>
      </c>
      <c r="L46" s="9">
        <v>201</v>
      </c>
      <c r="M46" s="9">
        <v>103</v>
      </c>
      <c r="N46" s="9">
        <v>201</v>
      </c>
      <c r="O46" s="9">
        <v>20</v>
      </c>
      <c r="P46" s="9">
        <v>201</v>
      </c>
    </row>
    <row r="47" spans="2:16" ht="12.75">
      <c r="B47" s="8" t="s">
        <v>82</v>
      </c>
      <c r="C47" s="8" t="s">
        <v>54</v>
      </c>
      <c r="D47" s="16">
        <f t="shared" si="0"/>
        <v>70.07481296758104</v>
      </c>
      <c r="E47" s="16">
        <f t="shared" si="1"/>
        <v>95.76059850374065</v>
      </c>
      <c r="F47" s="16">
        <f t="shared" si="2"/>
        <v>98.75311720698254</v>
      </c>
      <c r="G47" s="67">
        <f t="shared" si="3"/>
        <v>25.685785536159614</v>
      </c>
      <c r="H47" s="79">
        <f t="shared" si="4"/>
        <v>2.9925187032418847</v>
      </c>
      <c r="I47" s="273">
        <v>80</v>
      </c>
      <c r="J47" s="274"/>
      <c r="K47" s="9">
        <v>281</v>
      </c>
      <c r="L47" s="9">
        <v>401</v>
      </c>
      <c r="M47" s="9">
        <v>103</v>
      </c>
      <c r="N47" s="9">
        <v>401</v>
      </c>
      <c r="O47" s="9">
        <v>12</v>
      </c>
      <c r="P47" s="9">
        <v>401</v>
      </c>
    </row>
    <row r="48" spans="2:16" ht="12.75">
      <c r="B48" s="8" t="s">
        <v>55</v>
      </c>
      <c r="C48" s="8" t="s">
        <v>1</v>
      </c>
      <c r="D48" s="16">
        <f t="shared" si="0"/>
        <v>65.55740432612312</v>
      </c>
      <c r="E48" s="16">
        <f t="shared" si="1"/>
        <v>92.17970049916805</v>
      </c>
      <c r="F48" s="16">
        <f t="shared" si="2"/>
        <v>96.50582362728785</v>
      </c>
      <c r="G48" s="67">
        <f t="shared" si="3"/>
        <v>26.62229617304493</v>
      </c>
      <c r="H48" s="79">
        <f t="shared" si="4"/>
        <v>4.326123128119804</v>
      </c>
      <c r="I48" s="273">
        <v>80</v>
      </c>
      <c r="J48" s="274"/>
      <c r="K48" s="9">
        <v>394</v>
      </c>
      <c r="L48" s="9">
        <v>601</v>
      </c>
      <c r="M48" s="9">
        <v>160</v>
      </c>
      <c r="N48" s="9">
        <v>601</v>
      </c>
      <c r="O48" s="9">
        <v>26</v>
      </c>
      <c r="P48" s="9">
        <v>601</v>
      </c>
    </row>
    <row r="49" spans="2:16" ht="12.75">
      <c r="B49" s="8" t="s">
        <v>83</v>
      </c>
      <c r="C49" s="8" t="s">
        <v>2</v>
      </c>
      <c r="D49" s="16">
        <f t="shared" si="0"/>
        <v>31.275720164609055</v>
      </c>
      <c r="E49" s="16">
        <f t="shared" si="1"/>
        <v>76.95473251028807</v>
      </c>
      <c r="F49" s="16">
        <f t="shared" si="2"/>
        <v>91.35802469135803</v>
      </c>
      <c r="G49" s="67">
        <f t="shared" si="3"/>
        <v>45.67901234567901</v>
      </c>
      <c r="H49" s="79">
        <f t="shared" si="4"/>
        <v>14.403292181069958</v>
      </c>
      <c r="I49" s="273">
        <v>80</v>
      </c>
      <c r="J49" s="274"/>
      <c r="K49" s="9">
        <v>76</v>
      </c>
      <c r="L49" s="9">
        <v>243</v>
      </c>
      <c r="M49" s="9">
        <v>111</v>
      </c>
      <c r="N49" s="9">
        <v>243</v>
      </c>
      <c r="O49" s="9">
        <v>35</v>
      </c>
      <c r="P49" s="9">
        <v>243</v>
      </c>
    </row>
    <row r="50" spans="2:16" ht="12.75">
      <c r="B50" s="8" t="s">
        <v>84</v>
      </c>
      <c r="C50" s="8" t="s">
        <v>3</v>
      </c>
      <c r="D50" s="16">
        <f t="shared" si="0"/>
        <v>34.90196078431372</v>
      </c>
      <c r="E50" s="16">
        <f t="shared" si="1"/>
        <v>72.94117647058823</v>
      </c>
      <c r="F50" s="16">
        <f t="shared" si="2"/>
        <v>89.41176470588236</v>
      </c>
      <c r="G50" s="67">
        <f t="shared" si="3"/>
        <v>38.03921568627451</v>
      </c>
      <c r="H50" s="79">
        <f t="shared" si="4"/>
        <v>16.47058823529413</v>
      </c>
      <c r="I50" s="273">
        <v>80</v>
      </c>
      <c r="J50" s="274"/>
      <c r="K50" s="9">
        <v>89</v>
      </c>
      <c r="L50" s="9">
        <v>255</v>
      </c>
      <c r="M50" s="9">
        <v>97</v>
      </c>
      <c r="N50" s="9">
        <v>255</v>
      </c>
      <c r="O50" s="9">
        <v>42</v>
      </c>
      <c r="P50" s="9">
        <v>255</v>
      </c>
    </row>
    <row r="51" spans="2:16" ht="12.75">
      <c r="B51" s="8" t="s">
        <v>85</v>
      </c>
      <c r="C51" s="8" t="s">
        <v>4</v>
      </c>
      <c r="D51" s="16">
        <f t="shared" si="0"/>
        <v>52.72727272727272</v>
      </c>
      <c r="E51" s="16">
        <f t="shared" si="1"/>
        <v>78.18181818181819</v>
      </c>
      <c r="F51" s="16">
        <f t="shared" si="2"/>
        <v>87.27272727272727</v>
      </c>
      <c r="G51" s="67">
        <f t="shared" si="3"/>
        <v>25.454545454545467</v>
      </c>
      <c r="H51" s="79">
        <f t="shared" si="4"/>
        <v>9.09090909090908</v>
      </c>
      <c r="I51" s="273">
        <v>80</v>
      </c>
      <c r="J51" s="274"/>
      <c r="K51" s="9">
        <v>29</v>
      </c>
      <c r="L51" s="9">
        <v>55</v>
      </c>
      <c r="M51" s="9">
        <v>14</v>
      </c>
      <c r="N51" s="9">
        <v>55</v>
      </c>
      <c r="O51" s="9">
        <v>5</v>
      </c>
      <c r="P51" s="9">
        <v>55</v>
      </c>
    </row>
    <row r="52" spans="2:16" ht="12.75">
      <c r="B52" s="8" t="s">
        <v>86</v>
      </c>
      <c r="C52" s="8" t="s">
        <v>56</v>
      </c>
      <c r="D52" s="16">
        <f t="shared" si="0"/>
        <v>38.64406779661017</v>
      </c>
      <c r="E52" s="16">
        <f t="shared" si="1"/>
        <v>80.33898305084746</v>
      </c>
      <c r="F52" s="16">
        <f t="shared" si="2"/>
        <v>91.52542372881356</v>
      </c>
      <c r="G52" s="67">
        <f t="shared" si="3"/>
        <v>41.69491525423729</v>
      </c>
      <c r="H52" s="79">
        <f t="shared" si="4"/>
        <v>11.186440677966104</v>
      </c>
      <c r="I52" s="273">
        <v>80</v>
      </c>
      <c r="J52" s="274"/>
      <c r="K52" s="9">
        <v>114</v>
      </c>
      <c r="L52" s="9">
        <v>295</v>
      </c>
      <c r="M52" s="9">
        <v>123</v>
      </c>
      <c r="N52" s="9">
        <v>295</v>
      </c>
      <c r="O52" s="9">
        <v>33</v>
      </c>
      <c r="P52" s="9">
        <v>295</v>
      </c>
    </row>
    <row r="53" spans="2:16" ht="12.75">
      <c r="B53" s="8" t="s">
        <v>57</v>
      </c>
      <c r="C53" s="8" t="s">
        <v>5</v>
      </c>
      <c r="D53" s="16">
        <f t="shared" si="0"/>
        <v>22.933333333333334</v>
      </c>
      <c r="E53" s="16">
        <f t="shared" si="1"/>
        <v>59.73333333333334</v>
      </c>
      <c r="F53" s="16">
        <f t="shared" si="2"/>
        <v>83.2</v>
      </c>
      <c r="G53" s="67">
        <f t="shared" si="3"/>
        <v>36.80000000000001</v>
      </c>
      <c r="H53" s="79">
        <f t="shared" si="4"/>
        <v>23.46666666666666</v>
      </c>
      <c r="I53" s="273">
        <v>80</v>
      </c>
      <c r="J53" s="274"/>
      <c r="K53" s="9">
        <v>86</v>
      </c>
      <c r="L53" s="9">
        <v>375</v>
      </c>
      <c r="M53" s="9">
        <v>138</v>
      </c>
      <c r="N53" s="9">
        <v>375</v>
      </c>
      <c r="O53" s="9">
        <v>88</v>
      </c>
      <c r="P53" s="9">
        <v>375</v>
      </c>
    </row>
    <row r="54" spans="2:16" ht="12.75">
      <c r="B54" s="8" t="s">
        <v>58</v>
      </c>
      <c r="C54" s="8" t="s">
        <v>6</v>
      </c>
      <c r="D54" s="16">
        <f t="shared" si="0"/>
        <v>41.63934426229508</v>
      </c>
      <c r="E54" s="16">
        <f t="shared" si="1"/>
        <v>81.31147540983606</v>
      </c>
      <c r="F54" s="16">
        <f t="shared" si="2"/>
        <v>91.80327868852459</v>
      </c>
      <c r="G54" s="67">
        <f t="shared" si="3"/>
        <v>39.67213114754098</v>
      </c>
      <c r="H54" s="79">
        <f t="shared" si="4"/>
        <v>10.491803278688522</v>
      </c>
      <c r="I54" s="273">
        <v>80</v>
      </c>
      <c r="J54" s="274"/>
      <c r="K54" s="9">
        <v>127</v>
      </c>
      <c r="L54" s="9">
        <v>305</v>
      </c>
      <c r="M54" s="9">
        <v>121</v>
      </c>
      <c r="N54" s="9">
        <v>305</v>
      </c>
      <c r="O54" s="9">
        <v>32</v>
      </c>
      <c r="P54" s="9">
        <v>305</v>
      </c>
    </row>
    <row r="55" spans="2:16" ht="12.75">
      <c r="B55" s="8" t="s">
        <v>59</v>
      </c>
      <c r="C55" s="8" t="s">
        <v>7</v>
      </c>
      <c r="D55" s="16">
        <f t="shared" si="0"/>
        <v>40.96774193548387</v>
      </c>
      <c r="E55" s="16">
        <f t="shared" si="1"/>
        <v>80.96774193548387</v>
      </c>
      <c r="F55" s="16">
        <f t="shared" si="2"/>
        <v>89.6774193548387</v>
      </c>
      <c r="G55" s="67">
        <f t="shared" si="3"/>
        <v>40</v>
      </c>
      <c r="H55" s="79">
        <f t="shared" si="4"/>
        <v>8.709677419354833</v>
      </c>
      <c r="I55" s="273">
        <v>80</v>
      </c>
      <c r="J55" s="274"/>
      <c r="K55" s="9">
        <v>127</v>
      </c>
      <c r="L55" s="9">
        <v>310</v>
      </c>
      <c r="M55" s="9">
        <v>124</v>
      </c>
      <c r="N55" s="9">
        <v>310</v>
      </c>
      <c r="O55" s="9">
        <v>27</v>
      </c>
      <c r="P55" s="9">
        <v>310</v>
      </c>
    </row>
    <row r="56" spans="2:16" ht="12.75">
      <c r="B56" s="8" t="s">
        <v>60</v>
      </c>
      <c r="C56" s="8" t="s">
        <v>8</v>
      </c>
      <c r="D56" s="16">
        <f t="shared" si="0"/>
        <v>50.96153846153846</v>
      </c>
      <c r="E56" s="16">
        <f t="shared" si="1"/>
        <v>94.55128205128204</v>
      </c>
      <c r="F56" s="16">
        <f t="shared" si="2"/>
        <v>97.75641025641025</v>
      </c>
      <c r="G56" s="67">
        <f t="shared" si="3"/>
        <v>43.589743589743584</v>
      </c>
      <c r="H56" s="79">
        <f t="shared" si="4"/>
        <v>3.2051282051282044</v>
      </c>
      <c r="I56" s="273">
        <v>80</v>
      </c>
      <c r="J56" s="274"/>
      <c r="K56" s="9">
        <v>159</v>
      </c>
      <c r="L56" s="9">
        <v>312</v>
      </c>
      <c r="M56" s="9">
        <v>136</v>
      </c>
      <c r="N56" s="9">
        <v>312</v>
      </c>
      <c r="O56" s="9">
        <v>10</v>
      </c>
      <c r="P56" s="9">
        <v>312</v>
      </c>
    </row>
    <row r="57" spans="2:16" ht="12.75">
      <c r="B57" s="8" t="s">
        <v>61</v>
      </c>
      <c r="C57" s="8" t="s">
        <v>61</v>
      </c>
      <c r="D57" s="16">
        <f t="shared" si="0"/>
        <v>62.15753424657534</v>
      </c>
      <c r="E57" s="16">
        <f t="shared" si="1"/>
        <v>91.43835616438356</v>
      </c>
      <c r="F57" s="16">
        <f t="shared" si="2"/>
        <v>94.34931506849315</v>
      </c>
      <c r="G57" s="67">
        <f t="shared" si="3"/>
        <v>29.280821917808225</v>
      </c>
      <c r="H57" s="79">
        <f t="shared" si="4"/>
        <v>2.9109589041095916</v>
      </c>
      <c r="I57" s="273">
        <v>80</v>
      </c>
      <c r="J57" s="274"/>
      <c r="K57" s="9">
        <v>363</v>
      </c>
      <c r="L57" s="9">
        <v>584</v>
      </c>
      <c r="M57" s="9">
        <v>171</v>
      </c>
      <c r="N57" s="9">
        <v>584</v>
      </c>
      <c r="O57" s="9">
        <v>17</v>
      </c>
      <c r="P57" s="9">
        <v>584</v>
      </c>
    </row>
    <row r="58" spans="2:16" ht="12.75">
      <c r="B58" s="8" t="s">
        <v>62</v>
      </c>
      <c r="C58" s="8" t="s">
        <v>9</v>
      </c>
      <c r="D58" s="16">
        <f t="shared" si="0"/>
        <v>53.608247422680414</v>
      </c>
      <c r="E58" s="16">
        <f t="shared" si="1"/>
        <v>94.84536082474226</v>
      </c>
      <c r="F58" s="16">
        <f t="shared" si="2"/>
        <v>97.9381443298969</v>
      </c>
      <c r="G58" s="67">
        <f t="shared" si="3"/>
        <v>41.237113402061844</v>
      </c>
      <c r="H58" s="79">
        <f t="shared" si="4"/>
        <v>3.0927835051546424</v>
      </c>
      <c r="I58" s="273">
        <v>80</v>
      </c>
      <c r="J58" s="274"/>
      <c r="K58" s="9">
        <v>104</v>
      </c>
      <c r="L58" s="9">
        <v>194</v>
      </c>
      <c r="M58" s="9">
        <v>80</v>
      </c>
      <c r="N58" s="9">
        <v>194</v>
      </c>
      <c r="O58" s="9">
        <v>6</v>
      </c>
      <c r="P58" s="9">
        <v>194</v>
      </c>
    </row>
    <row r="59" spans="2:16" ht="12.75">
      <c r="B59" s="8" t="s">
        <v>63</v>
      </c>
      <c r="C59" s="8" t="s">
        <v>10</v>
      </c>
      <c r="D59" s="16">
        <f t="shared" si="0"/>
        <v>42.67782426778243</v>
      </c>
      <c r="E59" s="16">
        <f t="shared" si="1"/>
        <v>84.10041841004184</v>
      </c>
      <c r="F59" s="16">
        <f t="shared" si="2"/>
        <v>94.14225941422593</v>
      </c>
      <c r="G59" s="67">
        <f t="shared" si="3"/>
        <v>41.42259414225941</v>
      </c>
      <c r="H59" s="79">
        <f t="shared" si="4"/>
        <v>10.041841004184093</v>
      </c>
      <c r="I59" s="273">
        <v>80</v>
      </c>
      <c r="J59" s="274"/>
      <c r="K59" s="9">
        <v>102</v>
      </c>
      <c r="L59" s="9">
        <v>239</v>
      </c>
      <c r="M59" s="9">
        <v>99</v>
      </c>
      <c r="N59" s="9">
        <v>239</v>
      </c>
      <c r="O59" s="9">
        <v>24</v>
      </c>
      <c r="P59" s="9">
        <v>239</v>
      </c>
    </row>
    <row r="60" spans="2:16" ht="12.75">
      <c r="B60" s="8" t="s">
        <v>64</v>
      </c>
      <c r="C60" s="8" t="s">
        <v>152</v>
      </c>
      <c r="D60" s="16">
        <f t="shared" si="0"/>
        <v>50</v>
      </c>
      <c r="E60" s="16">
        <f t="shared" si="1"/>
        <v>62.5</v>
      </c>
      <c r="F60" s="16">
        <f t="shared" si="2"/>
        <v>62.5</v>
      </c>
      <c r="G60" s="67">
        <f t="shared" si="3"/>
        <v>12.5</v>
      </c>
      <c r="H60" s="79">
        <f t="shared" si="4"/>
        <v>0</v>
      </c>
      <c r="I60" s="273">
        <v>80</v>
      </c>
      <c r="J60" s="274"/>
      <c r="K60" s="9">
        <v>8</v>
      </c>
      <c r="L60" s="9">
        <v>16</v>
      </c>
      <c r="M60" s="9">
        <v>2</v>
      </c>
      <c r="N60" s="9">
        <v>16</v>
      </c>
      <c r="O60" s="9">
        <v>0</v>
      </c>
      <c r="P60" s="9">
        <v>16</v>
      </c>
    </row>
    <row r="61" spans="2:16" ht="12.75">
      <c r="B61" s="8" t="s">
        <v>65</v>
      </c>
      <c r="C61" s="8" t="s">
        <v>11</v>
      </c>
      <c r="D61" s="16">
        <f t="shared" si="0"/>
        <v>48.05194805194805</v>
      </c>
      <c r="E61" s="16">
        <f t="shared" si="1"/>
        <v>81.4935064935065</v>
      </c>
      <c r="F61" s="16">
        <f t="shared" si="2"/>
        <v>88.63636363636364</v>
      </c>
      <c r="G61" s="67">
        <f t="shared" si="3"/>
        <v>33.44155844155845</v>
      </c>
      <c r="H61" s="79">
        <f t="shared" si="4"/>
        <v>7.142857142857139</v>
      </c>
      <c r="I61" s="273">
        <v>80</v>
      </c>
      <c r="J61" s="274"/>
      <c r="K61" s="9">
        <v>148</v>
      </c>
      <c r="L61" s="9">
        <v>308</v>
      </c>
      <c r="M61" s="9">
        <v>103</v>
      </c>
      <c r="N61" s="9">
        <v>308</v>
      </c>
      <c r="O61" s="9">
        <v>22</v>
      </c>
      <c r="P61" s="9">
        <v>308</v>
      </c>
    </row>
    <row r="62" spans="2:16" ht="12.75">
      <c r="B62" s="8" t="s">
        <v>87</v>
      </c>
      <c r="C62" s="8" t="s">
        <v>12</v>
      </c>
      <c r="D62" s="16">
        <f t="shared" si="0"/>
        <v>17.857142857142858</v>
      </c>
      <c r="E62" s="16">
        <f t="shared" si="1"/>
        <v>50</v>
      </c>
      <c r="F62" s="16">
        <f t="shared" si="2"/>
        <v>75</v>
      </c>
      <c r="G62" s="67">
        <f t="shared" si="3"/>
        <v>32.14285714285714</v>
      </c>
      <c r="H62" s="79">
        <f t="shared" si="4"/>
        <v>25</v>
      </c>
      <c r="I62" s="273">
        <v>80</v>
      </c>
      <c r="J62" s="274"/>
      <c r="K62" s="9">
        <v>5</v>
      </c>
      <c r="L62" s="9">
        <v>28</v>
      </c>
      <c r="M62" s="9">
        <v>9</v>
      </c>
      <c r="N62" s="9">
        <v>28</v>
      </c>
      <c r="O62" s="9">
        <v>7</v>
      </c>
      <c r="P62" s="9">
        <v>28</v>
      </c>
    </row>
    <row r="63" spans="2:16" ht="12.75">
      <c r="B63" s="8" t="s">
        <v>66</v>
      </c>
      <c r="C63" s="8" t="s">
        <v>13</v>
      </c>
      <c r="D63" s="16">
        <f t="shared" si="0"/>
        <v>9.090909090909092</v>
      </c>
      <c r="E63" s="16">
        <f t="shared" si="1"/>
        <v>18.181818181818183</v>
      </c>
      <c r="F63" s="16">
        <f t="shared" si="2"/>
        <v>24.242424242424242</v>
      </c>
      <c r="G63" s="67">
        <f t="shared" si="3"/>
        <v>9.090909090909092</v>
      </c>
      <c r="H63" s="79">
        <f t="shared" si="4"/>
        <v>6.060606060606059</v>
      </c>
      <c r="I63" s="273">
        <v>80</v>
      </c>
      <c r="J63" s="274"/>
      <c r="K63" s="9">
        <v>3</v>
      </c>
      <c r="L63" s="9">
        <v>33</v>
      </c>
      <c r="M63" s="9">
        <v>3</v>
      </c>
      <c r="N63" s="9">
        <v>33</v>
      </c>
      <c r="O63" s="9">
        <v>2</v>
      </c>
      <c r="P63" s="9">
        <v>33</v>
      </c>
    </row>
    <row r="64" spans="2:16" ht="12.75">
      <c r="B64" s="8" t="s">
        <v>67</v>
      </c>
      <c r="C64" s="8" t="s">
        <v>14</v>
      </c>
      <c r="D64" s="16">
        <f t="shared" si="0"/>
        <v>40.38461538461539</v>
      </c>
      <c r="E64" s="16">
        <f t="shared" si="1"/>
        <v>73.07692307692307</v>
      </c>
      <c r="F64" s="16">
        <f t="shared" si="2"/>
        <v>80.76923076923077</v>
      </c>
      <c r="G64" s="67">
        <f t="shared" si="3"/>
        <v>32.69230769230768</v>
      </c>
      <c r="H64" s="79">
        <f t="shared" si="4"/>
        <v>7.692307692307708</v>
      </c>
      <c r="I64" s="273">
        <v>80</v>
      </c>
      <c r="J64" s="274"/>
      <c r="K64" s="9">
        <v>21</v>
      </c>
      <c r="L64" s="9">
        <v>52</v>
      </c>
      <c r="M64" s="9">
        <v>17</v>
      </c>
      <c r="N64" s="9">
        <v>52</v>
      </c>
      <c r="O64" s="9">
        <v>4</v>
      </c>
      <c r="P64" s="9">
        <v>52</v>
      </c>
    </row>
    <row r="65" spans="2:16" ht="12.75">
      <c r="B65" s="8" t="s">
        <v>478</v>
      </c>
      <c r="C65" s="8" t="s">
        <v>68</v>
      </c>
      <c r="D65" s="16">
        <f t="shared" si="0"/>
        <v>18.75</v>
      </c>
      <c r="E65" s="16">
        <f t="shared" si="1"/>
        <v>43.75</v>
      </c>
      <c r="F65" s="16">
        <f t="shared" si="2"/>
        <v>43.75</v>
      </c>
      <c r="G65" s="67">
        <f t="shared" si="3"/>
        <v>25</v>
      </c>
      <c r="H65" s="79">
        <f t="shared" si="4"/>
        <v>0</v>
      </c>
      <c r="I65" s="273">
        <v>80</v>
      </c>
      <c r="J65" s="274"/>
      <c r="K65" s="9">
        <v>3</v>
      </c>
      <c r="L65" s="9">
        <v>16</v>
      </c>
      <c r="M65" s="9">
        <v>4</v>
      </c>
      <c r="N65" s="9">
        <v>16</v>
      </c>
      <c r="O65" s="9">
        <v>0</v>
      </c>
      <c r="P65" s="9">
        <v>16</v>
      </c>
    </row>
    <row r="66" spans="2:16" ht="12.75">
      <c r="B66" s="8" t="s">
        <v>69</v>
      </c>
      <c r="C66" s="8" t="s">
        <v>69</v>
      </c>
      <c r="D66" s="16">
        <f t="shared" si="0"/>
        <v>9.375</v>
      </c>
      <c r="E66" s="16">
        <f t="shared" si="1"/>
        <v>21.875</v>
      </c>
      <c r="F66" s="16">
        <f t="shared" si="2"/>
        <v>37.5</v>
      </c>
      <c r="G66" s="67">
        <f t="shared" si="3"/>
        <v>12.5</v>
      </c>
      <c r="H66" s="79">
        <f t="shared" si="4"/>
        <v>15.625</v>
      </c>
      <c r="I66" s="273">
        <v>80</v>
      </c>
      <c r="J66" s="274"/>
      <c r="K66" s="9">
        <v>3</v>
      </c>
      <c r="L66" s="9">
        <v>32</v>
      </c>
      <c r="M66" s="9">
        <v>4</v>
      </c>
      <c r="N66" s="9">
        <v>32</v>
      </c>
      <c r="O66" s="9">
        <v>5</v>
      </c>
      <c r="P66" s="9">
        <v>32</v>
      </c>
    </row>
    <row r="67" spans="2:16" ht="12.75">
      <c r="B67" s="8" t="s">
        <v>70</v>
      </c>
      <c r="C67" s="8" t="s">
        <v>70</v>
      </c>
      <c r="D67" s="16">
        <f t="shared" si="0"/>
        <v>60</v>
      </c>
      <c r="E67" s="16">
        <f t="shared" si="1"/>
        <v>82.5</v>
      </c>
      <c r="F67" s="16">
        <f t="shared" si="2"/>
        <v>87.5</v>
      </c>
      <c r="G67" s="67">
        <f t="shared" si="3"/>
        <v>22.5</v>
      </c>
      <c r="H67" s="79">
        <f t="shared" si="4"/>
        <v>5</v>
      </c>
      <c r="I67" s="273">
        <v>80</v>
      </c>
      <c r="J67" s="274"/>
      <c r="K67" s="9">
        <v>24</v>
      </c>
      <c r="L67" s="9">
        <v>40</v>
      </c>
      <c r="M67" s="9">
        <v>9</v>
      </c>
      <c r="N67" s="9">
        <v>40</v>
      </c>
      <c r="O67" s="9">
        <v>2</v>
      </c>
      <c r="P67" s="9">
        <v>40</v>
      </c>
    </row>
    <row r="68" spans="2:16" ht="12.75">
      <c r="B68" s="8" t="s">
        <v>88</v>
      </c>
      <c r="C68" s="8" t="s">
        <v>15</v>
      </c>
      <c r="D68" s="16">
        <f t="shared" si="0"/>
        <v>42.5531914893617</v>
      </c>
      <c r="E68" s="16">
        <f t="shared" si="1"/>
        <v>82.4468085106383</v>
      </c>
      <c r="F68" s="16">
        <f t="shared" si="2"/>
        <v>89.36170212765957</v>
      </c>
      <c r="G68" s="67">
        <f t="shared" si="3"/>
        <v>39.893617021276604</v>
      </c>
      <c r="H68" s="79">
        <f t="shared" si="4"/>
        <v>6.914893617021264</v>
      </c>
      <c r="I68" s="273">
        <v>80</v>
      </c>
      <c r="J68" s="274"/>
      <c r="K68" s="9">
        <v>80</v>
      </c>
      <c r="L68" s="9">
        <v>188</v>
      </c>
      <c r="M68" s="9">
        <v>75</v>
      </c>
      <c r="N68" s="9">
        <v>188</v>
      </c>
      <c r="O68" s="9">
        <v>13</v>
      </c>
      <c r="P68" s="9">
        <v>188</v>
      </c>
    </row>
    <row r="69" spans="2:16" ht="12.75">
      <c r="B69" s="8" t="s">
        <v>89</v>
      </c>
      <c r="C69" s="8" t="s">
        <v>367</v>
      </c>
      <c r="D69" s="16">
        <f t="shared" si="0"/>
        <v>55.4858934169279</v>
      </c>
      <c r="E69" s="16">
        <f t="shared" si="1"/>
        <v>91.84952978056427</v>
      </c>
      <c r="F69" s="16">
        <f t="shared" si="2"/>
        <v>96.55172413793103</v>
      </c>
      <c r="G69" s="67">
        <f t="shared" si="3"/>
        <v>36.36363636363637</v>
      </c>
      <c r="H69" s="79">
        <f t="shared" si="4"/>
        <v>4.702194357366764</v>
      </c>
      <c r="I69" s="273">
        <v>80</v>
      </c>
      <c r="J69" s="274"/>
      <c r="K69" s="9">
        <v>177</v>
      </c>
      <c r="L69" s="9">
        <v>319</v>
      </c>
      <c r="M69" s="9">
        <v>116</v>
      </c>
      <c r="N69" s="9">
        <v>319</v>
      </c>
      <c r="O69" s="9">
        <v>15</v>
      </c>
      <c r="P69" s="9">
        <v>319</v>
      </c>
    </row>
    <row r="70" spans="2:16" ht="12.75">
      <c r="B70" s="8" t="s">
        <v>90</v>
      </c>
      <c r="C70" s="8" t="s">
        <v>90</v>
      </c>
      <c r="D70" s="16">
        <f t="shared" si="0"/>
        <v>48.739390913629556</v>
      </c>
      <c r="E70" s="16">
        <f t="shared" si="1"/>
        <v>83.56215676485273</v>
      </c>
      <c r="F70" s="16">
        <f t="shared" si="2"/>
        <v>91.43784323514727</v>
      </c>
      <c r="G70" s="71">
        <f t="shared" si="3"/>
        <v>34.822765851223174</v>
      </c>
      <c r="H70" s="80">
        <f t="shared" si="4"/>
        <v>7.875686470294539</v>
      </c>
      <c r="I70" s="275">
        <v>80</v>
      </c>
      <c r="J70" s="276"/>
      <c r="K70" s="9">
        <f aca="true" t="shared" si="5" ref="K70:P70">SUM(K38:K69)</f>
        <v>3905</v>
      </c>
      <c r="L70" s="9">
        <f t="shared" si="5"/>
        <v>8012</v>
      </c>
      <c r="M70" s="9">
        <f t="shared" si="5"/>
        <v>2790</v>
      </c>
      <c r="N70" s="9">
        <f t="shared" si="5"/>
        <v>8012</v>
      </c>
      <c r="O70" s="9">
        <f t="shared" si="5"/>
        <v>631</v>
      </c>
      <c r="P70" s="9">
        <f t="shared" si="5"/>
        <v>8012</v>
      </c>
    </row>
    <row r="71" ht="12.75">
      <c r="B71" s="17" t="s">
        <v>134</v>
      </c>
    </row>
    <row r="72" ht="12.75">
      <c r="B72" s="17" t="s">
        <v>97</v>
      </c>
    </row>
    <row r="73" ht="12.75">
      <c r="B73" s="53" t="s">
        <v>129</v>
      </c>
    </row>
    <row r="74" spans="2:16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</row>
    <row r="75" spans="2:16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  <row r="76" spans="2:7" ht="12.75">
      <c r="B76" s="6"/>
      <c r="D76" s="7"/>
      <c r="E76" s="7"/>
      <c r="F76" s="7"/>
      <c r="G76" s="7"/>
    </row>
    <row r="77" spans="2:7" ht="12.75">
      <c r="B77" s="6"/>
      <c r="D77" s="7"/>
      <c r="E77" s="7"/>
      <c r="F77" s="7"/>
      <c r="G77" s="7"/>
    </row>
    <row r="78" spans="2:7" ht="12.75">
      <c r="B78" s="6"/>
      <c r="D78" s="7"/>
      <c r="E78" s="7"/>
      <c r="F78" s="7"/>
      <c r="G78" s="7"/>
    </row>
    <row r="79" spans="2:15" ht="12.75">
      <c r="B79" s="6"/>
      <c r="D79" s="7"/>
      <c r="E79" s="7"/>
      <c r="F79" s="7"/>
      <c r="G79" s="7"/>
      <c r="O79" s="4"/>
    </row>
    <row r="80" spans="2:15" ht="12.75">
      <c r="B80" s="6"/>
      <c r="D80" s="7"/>
      <c r="E80" s="7"/>
      <c r="F80" s="7"/>
      <c r="G80" s="7"/>
      <c r="O80" s="4"/>
    </row>
    <row r="81" spans="2:15" ht="12.75">
      <c r="B81" s="6"/>
      <c r="D81" s="7"/>
      <c r="E81" s="7"/>
      <c r="F81" s="7"/>
      <c r="G81" s="7"/>
      <c r="M81" s="5"/>
      <c r="N81" s="5"/>
      <c r="O81" s="5"/>
    </row>
    <row r="82" spans="2:15" ht="12.75">
      <c r="B82" s="6"/>
      <c r="D82" s="7"/>
      <c r="E82" s="7"/>
      <c r="F82" s="7"/>
      <c r="G82" s="7"/>
      <c r="O82" s="4"/>
    </row>
    <row r="83" spans="2:7" ht="12.75">
      <c r="B83" s="6"/>
      <c r="D83" s="7"/>
      <c r="E83" s="7"/>
      <c r="F83" s="7"/>
      <c r="G83" s="7"/>
    </row>
    <row r="84" spans="2:7" ht="12.75">
      <c r="B84" s="6"/>
      <c r="D84" s="7"/>
      <c r="E84" s="7"/>
      <c r="F84" s="7"/>
      <c r="G84" s="7"/>
    </row>
    <row r="85" spans="2:7" ht="12.75">
      <c r="B85" s="6"/>
      <c r="D85" s="7"/>
      <c r="E85" s="7"/>
      <c r="F85" s="7"/>
      <c r="G85" s="7"/>
    </row>
    <row r="86" spans="2:7" ht="12.75">
      <c r="B86" s="6"/>
      <c r="D86" s="7"/>
      <c r="E86" s="7"/>
      <c r="F86" s="7"/>
      <c r="G86" s="7"/>
    </row>
    <row r="87" spans="2:7" ht="12.75">
      <c r="B87" s="6"/>
      <c r="D87" s="7"/>
      <c r="E87" s="7"/>
      <c r="F87" s="7"/>
      <c r="G87" s="7"/>
    </row>
    <row r="88" spans="2:7" ht="12.75">
      <c r="B88" s="6"/>
      <c r="D88" s="7"/>
      <c r="E88" s="7"/>
      <c r="F88" s="7"/>
      <c r="G88" s="7"/>
    </row>
    <row r="89" spans="2:7" ht="12.75">
      <c r="B89" s="6"/>
      <c r="D89" s="7"/>
      <c r="E89" s="7"/>
      <c r="F89" s="7"/>
      <c r="G89" s="7"/>
    </row>
    <row r="90" spans="2:7" ht="12.75">
      <c r="B90" s="6"/>
      <c r="D90" s="7"/>
      <c r="E90" s="7"/>
      <c r="F90" s="7"/>
      <c r="G90" s="7"/>
    </row>
    <row r="91" spans="2:7" ht="12.75">
      <c r="B91" s="6"/>
      <c r="D91" s="7"/>
      <c r="E91" s="7"/>
      <c r="F91" s="7"/>
      <c r="G91" s="7"/>
    </row>
    <row r="92" spans="2:7" ht="12.75">
      <c r="B92" s="6"/>
      <c r="D92" s="7"/>
      <c r="E92" s="7"/>
      <c r="F92" s="7"/>
      <c r="G92" s="7"/>
    </row>
    <row r="93" spans="2:7" ht="12.75">
      <c r="B93" s="6"/>
      <c r="D93" s="7"/>
      <c r="E93" s="7"/>
      <c r="F93" s="7"/>
      <c r="G93" s="7"/>
    </row>
    <row r="94" spans="2:7" ht="12.75">
      <c r="B94" s="6"/>
      <c r="D94" s="7"/>
      <c r="E94" s="7"/>
      <c r="F94" s="7"/>
      <c r="G94" s="7"/>
    </row>
    <row r="95" spans="2:7" ht="12.75">
      <c r="B95" s="6"/>
      <c r="D95" s="7"/>
      <c r="E95" s="7"/>
      <c r="F95" s="7"/>
      <c r="G95" s="7"/>
    </row>
    <row r="96" spans="2:7" ht="12.75">
      <c r="B96" s="6"/>
      <c r="D96" s="7"/>
      <c r="E96" s="7"/>
      <c r="F96" s="7"/>
      <c r="G96" s="7"/>
    </row>
    <row r="97" spans="2:7" ht="12.75">
      <c r="B97" s="6"/>
      <c r="D97" s="7"/>
      <c r="E97" s="7"/>
      <c r="F97" s="7"/>
      <c r="G97" s="7"/>
    </row>
    <row r="98" spans="2:7" ht="12.75">
      <c r="B98" s="6"/>
      <c r="D98" s="7"/>
      <c r="E98" s="7"/>
      <c r="F98" s="7"/>
      <c r="G98" s="7"/>
    </row>
    <row r="99" spans="2:7" ht="12.75">
      <c r="B99" s="6"/>
      <c r="D99" s="7"/>
      <c r="E99" s="7"/>
      <c r="F99" s="7"/>
      <c r="G99" s="7"/>
    </row>
    <row r="100" spans="2:7" ht="12.75">
      <c r="B100" s="6"/>
      <c r="D100" s="7"/>
      <c r="E100" s="7"/>
      <c r="F100" s="7"/>
      <c r="G100" s="7"/>
    </row>
    <row r="101" spans="2:7" ht="12.75">
      <c r="B101" s="6"/>
      <c r="D101" s="7"/>
      <c r="E101" s="7"/>
      <c r="F101" s="7"/>
      <c r="G101" s="7"/>
    </row>
    <row r="102" spans="2:7" ht="12.75">
      <c r="B102" s="6"/>
      <c r="D102" s="7"/>
      <c r="E102" s="7"/>
      <c r="F102" s="7"/>
      <c r="G102" s="7"/>
    </row>
    <row r="103" spans="2:7" ht="12.75">
      <c r="B103" s="6"/>
      <c r="D103" s="7"/>
      <c r="E103" s="7"/>
      <c r="F103" s="7"/>
      <c r="G103" s="7"/>
    </row>
    <row r="104" spans="2:7" ht="12.75">
      <c r="B104" s="6"/>
      <c r="D104" s="7"/>
      <c r="E104" s="7"/>
      <c r="F104" s="7"/>
      <c r="G104" s="7"/>
    </row>
    <row r="105" spans="2:7" ht="12.75">
      <c r="B105" s="6"/>
      <c r="D105" s="7"/>
      <c r="E105" s="7"/>
      <c r="F105" s="7"/>
      <c r="G105" s="7"/>
    </row>
    <row r="106" spans="2:7" ht="12.75">
      <c r="B106" s="6"/>
      <c r="D106" s="7"/>
      <c r="E106" s="7"/>
      <c r="F106" s="7"/>
      <c r="G106" s="7"/>
    </row>
    <row r="107" spans="2:7" ht="12.75">
      <c r="B107" s="6"/>
      <c r="D107" s="7"/>
      <c r="E107" s="7"/>
      <c r="F107" s="7"/>
      <c r="G107" s="7"/>
    </row>
    <row r="108" spans="2:7" ht="12.75">
      <c r="B108" s="6"/>
      <c r="D108" s="7"/>
      <c r="E108" s="7"/>
      <c r="F108" s="7"/>
      <c r="G108" s="7"/>
    </row>
  </sheetData>
  <mergeCells count="41">
    <mergeCell ref="O36:P36"/>
    <mergeCell ref="D36:F36"/>
    <mergeCell ref="K36:L36"/>
    <mergeCell ref="M36:N36"/>
    <mergeCell ref="I36:J37"/>
    <mergeCell ref="B36:C36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63:J63"/>
    <mergeCell ref="I64:J64"/>
    <mergeCell ref="I57:J57"/>
    <mergeCell ref="I58:J58"/>
    <mergeCell ref="I59:J59"/>
    <mergeCell ref="I60:J60"/>
    <mergeCell ref="B74:P75"/>
    <mergeCell ref="B3:M4"/>
    <mergeCell ref="I65:J65"/>
    <mergeCell ref="I61:J61"/>
    <mergeCell ref="I70:J70"/>
    <mergeCell ref="I66:J66"/>
    <mergeCell ref="I67:J67"/>
    <mergeCell ref="I68:J68"/>
    <mergeCell ref="I69:J69"/>
    <mergeCell ref="I62:J6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horizontalDpi="600" verticalDpi="600" orientation="portrait" scale="70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551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552</v>
      </c>
      <c r="K2" s="144" t="s">
        <v>141</v>
      </c>
      <c r="L2" s="144"/>
    </row>
    <row r="3" ht="12.75">
      <c r="N3" s="49"/>
    </row>
    <row r="4" ht="12.75">
      <c r="N4" s="49"/>
    </row>
    <row r="5" ht="12.75">
      <c r="N5" s="49"/>
    </row>
    <row r="6" ht="12.75">
      <c r="N6" s="49"/>
    </row>
    <row r="7" ht="12.75">
      <c r="N7" s="4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102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>I38/J38*100</f>
        <v>73.23943661971832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69 - 77</v>
      </c>
      <c r="F38" s="16">
        <f>K38/L38*100</f>
        <v>74.15094339622641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70 - 78</v>
      </c>
      <c r="H38" s="52">
        <v>100</v>
      </c>
      <c r="I38" s="9">
        <v>364</v>
      </c>
      <c r="J38" s="9">
        <v>497</v>
      </c>
      <c r="K38" s="9">
        <v>393</v>
      </c>
      <c r="L38" s="9">
        <v>530</v>
      </c>
    </row>
    <row r="39" spans="2:12" ht="12.75">
      <c r="B39" s="8" t="s">
        <v>75</v>
      </c>
      <c r="C39" s="8" t="s">
        <v>47</v>
      </c>
      <c r="D39" s="16">
        <f aca="true" t="shared" si="0" ref="D39:D70">I39/J39*100</f>
        <v>80.76923076923077</v>
      </c>
      <c r="E39" s="16" t="str">
        <f aca="true" t="shared" si="1" ref="E39:E70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68 - 89</v>
      </c>
      <c r="F39" s="16">
        <f aca="true" t="shared" si="2" ref="F39:F70">K39/L39*100</f>
        <v>75</v>
      </c>
      <c r="G39" s="16" t="str">
        <f aca="true" t="shared" si="3" ref="G39:G70">IF(AND(L39&gt;0,ROUND(SUM(100*((2*K39+1.96^2)-(1.96*(SQRT(1.96^2+4*K39*(1-(K39/L39))))))/(2*(L39+1.96^2))),0)&lt;0),CONCATENATE(SUM(1*0)," - ",ROUND(SUM(100*((2*K39+1.96^2)+(1.96*(SQRT(1.96^2+4*K39*(1-(K39/L39))))))/(2*(L39+1.96^2))),0)),IF(AND(L39&gt;0,ROUND(SUM(100*((2*K39+1.96^2)-(1.96*(SQRT(1.96^2+4*K39*(1-(K39/L39))))))/(2*(L39+1.96^2))),0)&gt;=0),CONCATENATE(ROUND(SUM(100*((2*K39+1.96^2)-(1.96*(SQRT(1.96^2+4*K39*(1-(K39/L39))))))/(2*(L39+1.96^2))),0)," - ",ROUND(SUM(100*((2*K39+1.96^2)+(1.96*(SQRT(1.96^2+4*K39*(1-(K39/L39))))))/(2*(L39+1.96^2))),0)),""))</f>
        <v>65 - 83</v>
      </c>
      <c r="H39" s="52">
        <v>100</v>
      </c>
      <c r="I39" s="9">
        <v>42</v>
      </c>
      <c r="J39" s="9">
        <v>52</v>
      </c>
      <c r="K39" s="9">
        <v>60</v>
      </c>
      <c r="L39" s="9">
        <v>80</v>
      </c>
    </row>
    <row r="40" spans="2:12" ht="12.75">
      <c r="B40" s="8" t="s">
        <v>48</v>
      </c>
      <c r="C40" s="8" t="s">
        <v>48</v>
      </c>
      <c r="D40" s="16">
        <f t="shared" si="0"/>
        <v>61.77024482109228</v>
      </c>
      <c r="E40" s="16" t="str">
        <f t="shared" si="1"/>
        <v>58 - 66</v>
      </c>
      <c r="F40" s="16">
        <f t="shared" si="2"/>
        <v>60.447761194029844</v>
      </c>
      <c r="G40" s="16" t="str">
        <f t="shared" si="3"/>
        <v>56 - 65</v>
      </c>
      <c r="H40" s="52">
        <v>100</v>
      </c>
      <c r="I40" s="9">
        <v>328</v>
      </c>
      <c r="J40" s="9">
        <v>531</v>
      </c>
      <c r="K40" s="9">
        <v>243</v>
      </c>
      <c r="L40" s="9">
        <v>402</v>
      </c>
    </row>
    <row r="41" spans="2:12" ht="12.75">
      <c r="B41" s="8" t="s">
        <v>76</v>
      </c>
      <c r="C41" s="8" t="s">
        <v>49</v>
      </c>
      <c r="D41" s="16">
        <f t="shared" si="0"/>
        <v>52.610441767068274</v>
      </c>
      <c r="E41" s="16" t="str">
        <f t="shared" si="1"/>
        <v>46 - 59</v>
      </c>
      <c r="F41" s="16">
        <f t="shared" si="2"/>
        <v>57.45614035087719</v>
      </c>
      <c r="G41" s="16" t="str">
        <f t="shared" si="3"/>
        <v>51 - 64</v>
      </c>
      <c r="H41" s="52">
        <v>100</v>
      </c>
      <c r="I41" s="9">
        <v>131</v>
      </c>
      <c r="J41" s="9">
        <v>249</v>
      </c>
      <c r="K41" s="9">
        <v>131</v>
      </c>
      <c r="L41" s="9">
        <v>228</v>
      </c>
    </row>
    <row r="42" spans="2:12" ht="12.75">
      <c r="B42" s="8" t="s">
        <v>77</v>
      </c>
      <c r="C42" s="8" t="s">
        <v>50</v>
      </c>
      <c r="D42" s="16">
        <f t="shared" si="0"/>
        <v>74.52574525745257</v>
      </c>
      <c r="E42" s="16" t="str">
        <f t="shared" si="1"/>
        <v>70 - 79</v>
      </c>
      <c r="F42" s="16">
        <f t="shared" si="2"/>
        <v>86.0655737704918</v>
      </c>
      <c r="G42" s="16" t="str">
        <f t="shared" si="3"/>
        <v>82 - 89</v>
      </c>
      <c r="H42" s="52">
        <v>100</v>
      </c>
      <c r="I42" s="9">
        <v>275</v>
      </c>
      <c r="J42" s="9">
        <v>369</v>
      </c>
      <c r="K42" s="9">
        <v>315</v>
      </c>
      <c r="L42" s="9">
        <v>366</v>
      </c>
    </row>
    <row r="43" spans="2:12" ht="12.75">
      <c r="B43" s="8" t="s">
        <v>78</v>
      </c>
      <c r="C43" s="8" t="s">
        <v>0</v>
      </c>
      <c r="D43" s="16">
        <f t="shared" si="0"/>
        <v>61.25000000000001</v>
      </c>
      <c r="E43" s="16" t="str">
        <f t="shared" si="1"/>
        <v>55 - 67</v>
      </c>
      <c r="F43" s="16">
        <f t="shared" si="2"/>
        <v>83.85093167701864</v>
      </c>
      <c r="G43" s="16" t="str">
        <f t="shared" si="3"/>
        <v>77 - 89</v>
      </c>
      <c r="H43" s="52">
        <v>100</v>
      </c>
      <c r="I43" s="9">
        <v>147</v>
      </c>
      <c r="J43" s="9">
        <v>240</v>
      </c>
      <c r="K43" s="9">
        <v>135</v>
      </c>
      <c r="L43" s="9">
        <v>161</v>
      </c>
    </row>
    <row r="44" spans="2:12" ht="12.75">
      <c r="B44" s="8" t="s">
        <v>79</v>
      </c>
      <c r="C44" s="8" t="s">
        <v>51</v>
      </c>
      <c r="D44" s="16">
        <f t="shared" si="0"/>
        <v>65.59633027522935</v>
      </c>
      <c r="E44" s="16" t="str">
        <f t="shared" si="1"/>
        <v>61 - 70</v>
      </c>
      <c r="F44" s="16">
        <f t="shared" si="2"/>
        <v>77.42782152230971</v>
      </c>
      <c r="G44" s="16" t="str">
        <f t="shared" si="3"/>
        <v>73 - 81</v>
      </c>
      <c r="H44" s="52">
        <v>100</v>
      </c>
      <c r="I44" s="9">
        <v>286</v>
      </c>
      <c r="J44" s="9">
        <v>436</v>
      </c>
      <c r="K44" s="9">
        <v>295</v>
      </c>
      <c r="L44" s="9">
        <v>381</v>
      </c>
    </row>
    <row r="45" spans="2:12" ht="12.75">
      <c r="B45" s="8" t="s">
        <v>80</v>
      </c>
      <c r="C45" s="8" t="s">
        <v>52</v>
      </c>
      <c r="D45" s="16">
        <f t="shared" si="0"/>
        <v>73.17596566523605</v>
      </c>
      <c r="E45" s="16" t="str">
        <f t="shared" si="1"/>
        <v>69 - 77</v>
      </c>
      <c r="F45" s="16">
        <f t="shared" si="2"/>
        <v>62.65664160401002</v>
      </c>
      <c r="G45" s="16" t="str">
        <f t="shared" si="3"/>
        <v>58 - 67</v>
      </c>
      <c r="H45" s="52">
        <v>100</v>
      </c>
      <c r="I45" s="9">
        <v>341</v>
      </c>
      <c r="J45" s="9">
        <v>466</v>
      </c>
      <c r="K45" s="9">
        <v>250</v>
      </c>
      <c r="L45" s="9">
        <v>399</v>
      </c>
    </row>
    <row r="46" spans="2:12" ht="12.75">
      <c r="B46" s="8" t="s">
        <v>81</v>
      </c>
      <c r="C46" s="8" t="s">
        <v>53</v>
      </c>
      <c r="D46" s="16">
        <f t="shared" si="0"/>
        <v>80.9375</v>
      </c>
      <c r="E46" s="16" t="str">
        <f t="shared" si="1"/>
        <v>76 - 85</v>
      </c>
      <c r="F46" s="16">
        <f t="shared" si="2"/>
        <v>71.36363636363636</v>
      </c>
      <c r="G46" s="16" t="str">
        <f t="shared" si="3"/>
        <v>65 - 77</v>
      </c>
      <c r="H46" s="52">
        <v>100</v>
      </c>
      <c r="I46" s="9">
        <v>259</v>
      </c>
      <c r="J46" s="9">
        <v>320</v>
      </c>
      <c r="K46" s="9">
        <v>157</v>
      </c>
      <c r="L46" s="9">
        <v>220</v>
      </c>
    </row>
    <row r="47" spans="2:12" ht="12.75">
      <c r="B47" s="8" t="s">
        <v>82</v>
      </c>
      <c r="C47" s="8" t="s">
        <v>54</v>
      </c>
      <c r="D47" s="16">
        <f t="shared" si="0"/>
        <v>83.74125874125873</v>
      </c>
      <c r="E47" s="16" t="str">
        <f t="shared" si="1"/>
        <v>80 - 87</v>
      </c>
      <c r="F47" s="16">
        <f t="shared" si="2"/>
        <v>63.942307692307686</v>
      </c>
      <c r="G47" s="16" t="str">
        <f t="shared" si="3"/>
        <v>59 - 68</v>
      </c>
      <c r="H47" s="52">
        <v>100</v>
      </c>
      <c r="I47" s="9">
        <v>479</v>
      </c>
      <c r="J47" s="9">
        <v>572</v>
      </c>
      <c r="K47" s="9">
        <v>266</v>
      </c>
      <c r="L47" s="9">
        <v>416</v>
      </c>
    </row>
    <row r="48" spans="2:12" ht="12.75">
      <c r="B48" s="8" t="s">
        <v>55</v>
      </c>
      <c r="C48" s="8" t="s">
        <v>1</v>
      </c>
      <c r="D48" s="16">
        <f t="shared" si="0"/>
        <v>78.28810020876827</v>
      </c>
      <c r="E48" s="16" t="str">
        <f t="shared" si="1"/>
        <v>74 - 82</v>
      </c>
      <c r="F48" s="16">
        <f t="shared" si="2"/>
        <v>71.63904235727439</v>
      </c>
      <c r="G48" s="16" t="str">
        <f t="shared" si="3"/>
        <v>68 - 75</v>
      </c>
      <c r="H48" s="52">
        <v>100</v>
      </c>
      <c r="I48" s="9">
        <v>375</v>
      </c>
      <c r="J48" s="9">
        <v>479</v>
      </c>
      <c r="K48" s="9">
        <v>389</v>
      </c>
      <c r="L48" s="9">
        <v>543</v>
      </c>
    </row>
    <row r="49" spans="2:12" ht="12.75">
      <c r="B49" s="8" t="s">
        <v>83</v>
      </c>
      <c r="C49" s="8" t="s">
        <v>2</v>
      </c>
      <c r="D49" s="16">
        <f t="shared" si="0"/>
        <v>51.886792452830186</v>
      </c>
      <c r="E49" s="16" t="str">
        <f t="shared" si="1"/>
        <v>45 - 59</v>
      </c>
      <c r="F49" s="16">
        <f t="shared" si="2"/>
        <v>37.719298245614034</v>
      </c>
      <c r="G49" s="16" t="str">
        <f t="shared" si="3"/>
        <v>32 - 44</v>
      </c>
      <c r="H49" s="52">
        <v>100</v>
      </c>
      <c r="I49" s="9">
        <v>110</v>
      </c>
      <c r="J49" s="9">
        <v>212</v>
      </c>
      <c r="K49" s="9">
        <v>86</v>
      </c>
      <c r="L49" s="9">
        <v>228</v>
      </c>
    </row>
    <row r="50" spans="2:12" ht="12.75">
      <c r="B50" s="8" t="s">
        <v>84</v>
      </c>
      <c r="C50" s="8" t="s">
        <v>3</v>
      </c>
      <c r="D50" s="16">
        <f t="shared" si="0"/>
        <v>42.98642533936652</v>
      </c>
      <c r="E50" s="16" t="str">
        <f t="shared" si="1"/>
        <v>37 - 50</v>
      </c>
      <c r="F50" s="16">
        <f t="shared" si="2"/>
        <v>43.88185654008439</v>
      </c>
      <c r="G50" s="16" t="str">
        <f t="shared" si="3"/>
        <v>38 - 50</v>
      </c>
      <c r="H50" s="52">
        <v>100</v>
      </c>
      <c r="I50" s="9">
        <v>95</v>
      </c>
      <c r="J50" s="9">
        <v>221</v>
      </c>
      <c r="K50" s="9">
        <v>104</v>
      </c>
      <c r="L50" s="9">
        <v>237</v>
      </c>
    </row>
    <row r="51" spans="2:12" ht="12.75">
      <c r="B51" s="8" t="s">
        <v>85</v>
      </c>
      <c r="C51" s="8" t="s">
        <v>4</v>
      </c>
      <c r="D51" s="16">
        <f t="shared" si="0"/>
        <v>53.94736842105263</v>
      </c>
      <c r="E51" s="16" t="str">
        <f t="shared" si="1"/>
        <v>43 - 65</v>
      </c>
      <c r="F51" s="16">
        <f t="shared" si="2"/>
        <v>50</v>
      </c>
      <c r="G51" s="16" t="str">
        <f t="shared" si="3"/>
        <v>38 - 62</v>
      </c>
      <c r="H51" s="52">
        <v>100</v>
      </c>
      <c r="I51" s="9">
        <v>41</v>
      </c>
      <c r="J51" s="9">
        <v>76</v>
      </c>
      <c r="K51" s="9">
        <v>29</v>
      </c>
      <c r="L51" s="9">
        <v>58</v>
      </c>
    </row>
    <row r="52" spans="2:12" ht="12.75">
      <c r="B52" s="8" t="s">
        <v>86</v>
      </c>
      <c r="C52" s="8" t="s">
        <v>56</v>
      </c>
      <c r="D52" s="16">
        <f t="shared" si="0"/>
        <v>49.382716049382715</v>
      </c>
      <c r="E52" s="16" t="str">
        <f t="shared" si="1"/>
        <v>43 - 56</v>
      </c>
      <c r="F52" s="16">
        <f t="shared" si="2"/>
        <v>60.45627376425855</v>
      </c>
      <c r="G52" s="16" t="str">
        <f t="shared" si="3"/>
        <v>54 - 66</v>
      </c>
      <c r="H52" s="52">
        <v>100</v>
      </c>
      <c r="I52" s="9">
        <v>120</v>
      </c>
      <c r="J52" s="9">
        <v>243</v>
      </c>
      <c r="K52" s="9">
        <v>159</v>
      </c>
      <c r="L52" s="9">
        <v>263</v>
      </c>
    </row>
    <row r="53" spans="2:12" ht="12.75">
      <c r="B53" s="8" t="s">
        <v>57</v>
      </c>
      <c r="C53" s="8" t="s">
        <v>5</v>
      </c>
      <c r="D53" s="16">
        <f t="shared" si="0"/>
        <v>46.95945945945946</v>
      </c>
      <c r="E53" s="16" t="str">
        <f t="shared" si="1"/>
        <v>41 - 53</v>
      </c>
      <c r="F53" s="16">
        <f t="shared" si="2"/>
        <v>55.23465703971119</v>
      </c>
      <c r="G53" s="16" t="str">
        <f t="shared" si="3"/>
        <v>49 - 61</v>
      </c>
      <c r="H53" s="52">
        <v>100</v>
      </c>
      <c r="I53" s="9">
        <v>139</v>
      </c>
      <c r="J53" s="9">
        <v>296</v>
      </c>
      <c r="K53" s="9">
        <v>153</v>
      </c>
      <c r="L53" s="9">
        <v>277</v>
      </c>
    </row>
    <row r="54" spans="2:14" ht="12.75">
      <c r="B54" s="8" t="s">
        <v>58</v>
      </c>
      <c r="C54" s="8" t="s">
        <v>6</v>
      </c>
      <c r="D54" s="16">
        <f t="shared" si="0"/>
        <v>65.93886462882097</v>
      </c>
      <c r="E54" s="16" t="str">
        <f t="shared" si="1"/>
        <v>60 - 72</v>
      </c>
      <c r="F54" s="16">
        <f t="shared" si="2"/>
        <v>62.93436293436293</v>
      </c>
      <c r="G54" s="16" t="str">
        <f t="shared" si="3"/>
        <v>57 - 69</v>
      </c>
      <c r="H54" s="52">
        <v>100</v>
      </c>
      <c r="I54" s="9">
        <v>151</v>
      </c>
      <c r="J54" s="9">
        <v>229</v>
      </c>
      <c r="K54" s="9">
        <v>163</v>
      </c>
      <c r="L54" s="9">
        <v>259</v>
      </c>
      <c r="M54" s="28"/>
      <c r="N54" s="28"/>
    </row>
    <row r="55" spans="2:12" ht="12.75">
      <c r="B55" s="8" t="s">
        <v>59</v>
      </c>
      <c r="C55" s="8" t="s">
        <v>7</v>
      </c>
      <c r="D55" s="16">
        <f t="shared" si="0"/>
        <v>67.45098039215686</v>
      </c>
      <c r="E55" s="16" t="str">
        <f t="shared" si="1"/>
        <v>61 - 73</v>
      </c>
      <c r="F55" s="16">
        <f t="shared" si="2"/>
        <v>65.71428571428571</v>
      </c>
      <c r="G55" s="16" t="str">
        <f t="shared" si="3"/>
        <v>60 - 71</v>
      </c>
      <c r="H55" s="52">
        <v>100</v>
      </c>
      <c r="I55" s="9">
        <v>172</v>
      </c>
      <c r="J55" s="9">
        <v>255</v>
      </c>
      <c r="K55" s="9">
        <v>184</v>
      </c>
      <c r="L55" s="9">
        <v>280</v>
      </c>
    </row>
    <row r="56" spans="2:12" ht="12.75">
      <c r="B56" s="8" t="s">
        <v>60</v>
      </c>
      <c r="C56" s="8" t="s">
        <v>8</v>
      </c>
      <c r="D56" s="16">
        <f t="shared" si="0"/>
        <v>72.58687258687259</v>
      </c>
      <c r="E56" s="16" t="str">
        <f t="shared" si="1"/>
        <v>67 - 78</v>
      </c>
      <c r="F56" s="16">
        <f t="shared" si="2"/>
        <v>77.2893772893773</v>
      </c>
      <c r="G56" s="16" t="str">
        <f t="shared" si="3"/>
        <v>72 - 82</v>
      </c>
      <c r="H56" s="52">
        <v>100</v>
      </c>
      <c r="I56" s="9">
        <v>188</v>
      </c>
      <c r="J56" s="9">
        <v>259</v>
      </c>
      <c r="K56" s="9">
        <v>211</v>
      </c>
      <c r="L56" s="9">
        <v>273</v>
      </c>
    </row>
    <row r="57" spans="2:12" ht="12.75">
      <c r="B57" s="8" t="s">
        <v>61</v>
      </c>
      <c r="C57" s="8" t="s">
        <v>61</v>
      </c>
      <c r="D57" s="16">
        <f t="shared" si="0"/>
        <v>63.08724832214765</v>
      </c>
      <c r="E57" s="16" t="str">
        <f t="shared" si="1"/>
        <v>59 - 67</v>
      </c>
      <c r="F57" s="16">
        <f t="shared" si="2"/>
        <v>72.3404255319149</v>
      </c>
      <c r="G57" s="16" t="str">
        <f t="shared" si="3"/>
        <v>69 - 76</v>
      </c>
      <c r="H57" s="52">
        <v>100</v>
      </c>
      <c r="I57" s="9">
        <v>282</v>
      </c>
      <c r="J57" s="9">
        <v>447</v>
      </c>
      <c r="K57" s="9">
        <v>442</v>
      </c>
      <c r="L57" s="9">
        <v>611</v>
      </c>
    </row>
    <row r="58" spans="2:12" ht="12.75">
      <c r="B58" s="8" t="s">
        <v>62</v>
      </c>
      <c r="C58" s="8" t="s">
        <v>9</v>
      </c>
      <c r="D58" s="16">
        <f t="shared" si="0"/>
        <v>71.81208053691275</v>
      </c>
      <c r="E58" s="16" t="str">
        <f t="shared" si="1"/>
        <v>64 - 78</v>
      </c>
      <c r="F58" s="16">
        <f t="shared" si="2"/>
        <v>72.6027397260274</v>
      </c>
      <c r="G58" s="16" t="str">
        <f t="shared" si="3"/>
        <v>65 - 79</v>
      </c>
      <c r="H58" s="52">
        <v>100</v>
      </c>
      <c r="I58" s="9">
        <v>107</v>
      </c>
      <c r="J58" s="9">
        <v>149</v>
      </c>
      <c r="K58" s="9">
        <v>106</v>
      </c>
      <c r="L58" s="9">
        <v>146</v>
      </c>
    </row>
    <row r="59" spans="2:12" ht="12.75">
      <c r="B59" s="8" t="s">
        <v>63</v>
      </c>
      <c r="C59" s="8" t="s">
        <v>10</v>
      </c>
      <c r="D59" s="16">
        <f t="shared" si="0"/>
        <v>78.01724137931035</v>
      </c>
      <c r="E59" s="16" t="str">
        <f t="shared" si="1"/>
        <v>72 - 83</v>
      </c>
      <c r="F59" s="16">
        <f t="shared" si="2"/>
        <v>78.01047120418848</v>
      </c>
      <c r="G59" s="16" t="str">
        <f t="shared" si="3"/>
        <v>72 - 83</v>
      </c>
      <c r="H59" s="52">
        <v>100</v>
      </c>
      <c r="I59" s="9">
        <v>181</v>
      </c>
      <c r="J59" s="9">
        <v>232</v>
      </c>
      <c r="K59" s="9">
        <v>149</v>
      </c>
      <c r="L59" s="9">
        <v>191</v>
      </c>
    </row>
    <row r="60" spans="2:12" ht="12.75">
      <c r="B60" s="8" t="s">
        <v>64</v>
      </c>
      <c r="C60" s="8" t="s">
        <v>152</v>
      </c>
      <c r="D60" s="16">
        <f t="shared" si="0"/>
        <v>53.84615384615385</v>
      </c>
      <c r="E60" s="16" t="str">
        <f t="shared" si="1"/>
        <v>29 - 77</v>
      </c>
      <c r="F60" s="16">
        <f t="shared" si="2"/>
        <v>54.54545454545454</v>
      </c>
      <c r="G60" s="16" t="str">
        <f t="shared" si="3"/>
        <v>28 - 79</v>
      </c>
      <c r="H60" s="52">
        <v>100</v>
      </c>
      <c r="I60" s="9">
        <v>7</v>
      </c>
      <c r="J60" s="9">
        <v>13</v>
      </c>
      <c r="K60" s="9">
        <v>6</v>
      </c>
      <c r="L60" s="9">
        <v>11</v>
      </c>
    </row>
    <row r="61" spans="2:12" ht="12.75">
      <c r="B61" s="8" t="s">
        <v>65</v>
      </c>
      <c r="C61" s="8" t="s">
        <v>11</v>
      </c>
      <c r="D61" s="16">
        <f t="shared" si="0"/>
        <v>60.78431372549019</v>
      </c>
      <c r="E61" s="16" t="str">
        <f t="shared" si="1"/>
        <v>55 - 67</v>
      </c>
      <c r="F61" s="16">
        <f t="shared" si="2"/>
        <v>76.22641509433963</v>
      </c>
      <c r="G61" s="16" t="str">
        <f t="shared" si="3"/>
        <v>71 - 81</v>
      </c>
      <c r="H61" s="52">
        <v>100</v>
      </c>
      <c r="I61" s="9">
        <v>155</v>
      </c>
      <c r="J61" s="9">
        <v>255</v>
      </c>
      <c r="K61" s="9">
        <v>202</v>
      </c>
      <c r="L61" s="9">
        <v>265</v>
      </c>
    </row>
    <row r="62" spans="2:12" ht="12.75">
      <c r="B62" s="8" t="s">
        <v>87</v>
      </c>
      <c r="C62" s="8" t="s">
        <v>12</v>
      </c>
      <c r="D62" s="16">
        <f t="shared" si="0"/>
        <v>62</v>
      </c>
      <c r="E62" s="16" t="str">
        <f t="shared" si="1"/>
        <v>48 - 74</v>
      </c>
      <c r="F62" s="16">
        <f t="shared" si="2"/>
        <v>61.76470588235294</v>
      </c>
      <c r="G62" s="16" t="str">
        <f t="shared" si="3"/>
        <v>45 - 76</v>
      </c>
      <c r="H62" s="52">
        <v>100</v>
      </c>
      <c r="I62" s="9">
        <v>31</v>
      </c>
      <c r="J62" s="9">
        <v>50</v>
      </c>
      <c r="K62" s="9">
        <v>21</v>
      </c>
      <c r="L62" s="9">
        <v>34</v>
      </c>
    </row>
    <row r="63" spans="2:12" ht="12.75">
      <c r="B63" s="8" t="s">
        <v>66</v>
      </c>
      <c r="C63" s="8" t="s">
        <v>13</v>
      </c>
      <c r="D63" s="16">
        <f t="shared" si="0"/>
        <v>63.33333333333333</v>
      </c>
      <c r="E63" s="16" t="str">
        <f t="shared" si="1"/>
        <v>46 - 78</v>
      </c>
      <c r="F63" s="16">
        <f t="shared" si="2"/>
        <v>72.72727272727273</v>
      </c>
      <c r="G63" s="16" t="str">
        <f t="shared" si="3"/>
        <v>43 - 90</v>
      </c>
      <c r="H63" s="52">
        <v>100</v>
      </c>
      <c r="I63" s="9">
        <v>19</v>
      </c>
      <c r="J63" s="9">
        <v>30</v>
      </c>
      <c r="K63" s="9">
        <v>8</v>
      </c>
      <c r="L63" s="9">
        <v>11</v>
      </c>
    </row>
    <row r="64" spans="2:12" ht="12.75">
      <c r="B64" s="8" t="s">
        <v>67</v>
      </c>
      <c r="C64" s="8" t="s">
        <v>14</v>
      </c>
      <c r="D64" s="16">
        <f t="shared" si="0"/>
        <v>79.41176470588235</v>
      </c>
      <c r="E64" s="16" t="str">
        <f t="shared" si="1"/>
        <v>68 - 87</v>
      </c>
      <c r="F64" s="16">
        <f t="shared" si="2"/>
        <v>68.88888888888889</v>
      </c>
      <c r="G64" s="16" t="str">
        <f t="shared" si="3"/>
        <v>54 - 80</v>
      </c>
      <c r="H64" s="52">
        <v>100</v>
      </c>
      <c r="I64" s="9">
        <v>54</v>
      </c>
      <c r="J64" s="9">
        <v>68</v>
      </c>
      <c r="K64" s="9">
        <v>31</v>
      </c>
      <c r="L64" s="9">
        <v>45</v>
      </c>
    </row>
    <row r="65" spans="2:12" ht="12.75">
      <c r="B65" s="8" t="s">
        <v>68</v>
      </c>
      <c r="C65" s="8" t="s">
        <v>68</v>
      </c>
      <c r="D65" s="16">
        <f t="shared" si="0"/>
        <v>70</v>
      </c>
      <c r="E65" s="16" t="str">
        <f t="shared" si="1"/>
        <v>40 - 89</v>
      </c>
      <c r="F65" s="16">
        <f t="shared" si="2"/>
        <v>46.666666666666664</v>
      </c>
      <c r="G65" s="16" t="str">
        <f t="shared" si="3"/>
        <v>25 - 70</v>
      </c>
      <c r="H65" s="52">
        <v>100</v>
      </c>
      <c r="I65" s="9">
        <v>7</v>
      </c>
      <c r="J65" s="9">
        <v>10</v>
      </c>
      <c r="K65" s="9">
        <v>7</v>
      </c>
      <c r="L65" s="9">
        <v>15</v>
      </c>
    </row>
    <row r="66" spans="2:12" ht="12.75">
      <c r="B66" s="8" t="s">
        <v>69</v>
      </c>
      <c r="C66" s="8" t="s">
        <v>69</v>
      </c>
      <c r="D66" s="16">
        <f t="shared" si="0"/>
        <v>82.75862068965517</v>
      </c>
      <c r="E66" s="16" t="str">
        <f t="shared" si="1"/>
        <v>65 - 92</v>
      </c>
      <c r="F66" s="16">
        <f t="shared" si="2"/>
        <v>68</v>
      </c>
      <c r="G66" s="16" t="str">
        <f t="shared" si="3"/>
        <v>48 - 83</v>
      </c>
      <c r="H66" s="52">
        <v>100</v>
      </c>
      <c r="I66" s="9">
        <v>24</v>
      </c>
      <c r="J66" s="9">
        <v>29</v>
      </c>
      <c r="K66" s="9">
        <v>17</v>
      </c>
      <c r="L66" s="9">
        <v>25</v>
      </c>
    </row>
    <row r="67" spans="2:12" ht="12.75">
      <c r="B67" s="8" t="s">
        <v>70</v>
      </c>
      <c r="C67" s="8" t="s">
        <v>70</v>
      </c>
      <c r="D67" s="16">
        <f t="shared" si="0"/>
        <v>66.66666666666666</v>
      </c>
      <c r="E67" s="16" t="str">
        <f t="shared" si="1"/>
        <v>53 - 78</v>
      </c>
      <c r="F67" s="16">
        <f t="shared" si="2"/>
        <v>77.41935483870968</v>
      </c>
      <c r="G67" s="16" t="str">
        <f t="shared" si="3"/>
        <v>60 - 89</v>
      </c>
      <c r="H67" s="52">
        <v>100</v>
      </c>
      <c r="I67" s="9">
        <v>32</v>
      </c>
      <c r="J67" s="9">
        <v>48</v>
      </c>
      <c r="K67" s="9">
        <v>24</v>
      </c>
      <c r="L67" s="9">
        <v>31</v>
      </c>
    </row>
    <row r="68" spans="2:12" ht="12.75">
      <c r="B68" s="8" t="s">
        <v>88</v>
      </c>
      <c r="C68" s="8" t="s">
        <v>15</v>
      </c>
      <c r="D68" s="16">
        <f t="shared" si="0"/>
        <v>62.264150943396224</v>
      </c>
      <c r="E68" s="16" t="str">
        <f t="shared" si="1"/>
        <v>55 - 69</v>
      </c>
      <c r="F68" s="16">
        <f t="shared" si="2"/>
        <v>66.49214659685863</v>
      </c>
      <c r="G68" s="16" t="str">
        <f t="shared" si="3"/>
        <v>60 - 73</v>
      </c>
      <c r="H68" s="52">
        <v>100</v>
      </c>
      <c r="I68" s="9">
        <v>99</v>
      </c>
      <c r="J68" s="9">
        <v>159</v>
      </c>
      <c r="K68" s="9">
        <v>127</v>
      </c>
      <c r="L68" s="9">
        <v>191</v>
      </c>
    </row>
    <row r="69" spans="2:12" ht="12.75">
      <c r="B69" s="8" t="s">
        <v>89</v>
      </c>
      <c r="C69" s="8" t="s">
        <v>367</v>
      </c>
      <c r="D69" s="16">
        <f t="shared" si="0"/>
        <v>63.52459016393443</v>
      </c>
      <c r="E69" s="16" t="str">
        <f t="shared" si="1"/>
        <v>57 - 69</v>
      </c>
      <c r="F69" s="16">
        <f t="shared" si="2"/>
        <v>78.82736156351791</v>
      </c>
      <c r="G69" s="16" t="str">
        <f t="shared" si="3"/>
        <v>74 - 83</v>
      </c>
      <c r="H69" s="52">
        <v>100</v>
      </c>
      <c r="I69" s="9">
        <v>155</v>
      </c>
      <c r="J69" s="9">
        <v>244</v>
      </c>
      <c r="K69" s="9">
        <v>242</v>
      </c>
      <c r="L69" s="9">
        <v>307</v>
      </c>
    </row>
    <row r="70" spans="2:12" ht="12.75">
      <c r="B70" s="8" t="s">
        <v>90</v>
      </c>
      <c r="C70" s="8" t="s">
        <v>90</v>
      </c>
      <c r="D70" s="16">
        <f t="shared" si="0"/>
        <v>67.1664943123061</v>
      </c>
      <c r="E70" s="16" t="str">
        <f t="shared" si="1"/>
        <v>66 - 68</v>
      </c>
      <c r="F70" s="16">
        <f t="shared" si="2"/>
        <v>68.21218599679317</v>
      </c>
      <c r="G70" s="16" t="str">
        <f t="shared" si="3"/>
        <v>67 - 69</v>
      </c>
      <c r="H70" s="52">
        <v>100</v>
      </c>
      <c r="I70" s="9">
        <f>SUM(I38:I69)</f>
        <v>5196</v>
      </c>
      <c r="J70" s="9">
        <f>SUM(J38:J69)</f>
        <v>7736</v>
      </c>
      <c r="K70" s="9">
        <f>SUM(K38:K69)</f>
        <v>5105</v>
      </c>
      <c r="L70" s="9">
        <f>SUM(L38:L69)</f>
        <v>7484</v>
      </c>
    </row>
    <row r="71" spans="2:9" ht="12.75">
      <c r="B71" s="17" t="s">
        <v>368</v>
      </c>
      <c r="I71" s="18"/>
    </row>
    <row r="72" ht="12.75">
      <c r="B72" s="17" t="s">
        <v>369</v>
      </c>
    </row>
    <row r="73" ht="12.75">
      <c r="B73" s="53" t="s">
        <v>129</v>
      </c>
    </row>
    <row r="74" spans="2:5" ht="12.75">
      <c r="B74" s="198" t="s">
        <v>563</v>
      </c>
      <c r="D74" s="7"/>
      <c r="E74" s="7"/>
    </row>
    <row r="75" spans="2:5" ht="12.75">
      <c r="B75" s="6"/>
      <c r="C75" s="6"/>
      <c r="D75" s="7"/>
      <c r="E75" s="7"/>
    </row>
    <row r="76" spans="2:5" ht="12.75">
      <c r="B76" s="6"/>
      <c r="D76" s="7"/>
      <c r="E76" s="7"/>
    </row>
    <row r="77" spans="2:5" ht="12.75">
      <c r="B77" s="6"/>
      <c r="D77" s="7"/>
      <c r="E77" s="7"/>
    </row>
    <row r="78" spans="2:5" ht="12.75">
      <c r="B78" s="6"/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8">
    <mergeCell ref="K36:L36"/>
    <mergeCell ref="D36:E36"/>
    <mergeCell ref="F36:G36"/>
    <mergeCell ref="B1:L1"/>
    <mergeCell ref="B36:B37"/>
    <mergeCell ref="C36:C37"/>
    <mergeCell ref="H36:H37"/>
    <mergeCell ref="I36:J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6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7" ht="12.75">
      <c r="B1" s="228" t="s">
        <v>470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2:17" ht="12.75">
      <c r="B2" t="s">
        <v>552</v>
      </c>
      <c r="P2" s="144" t="s">
        <v>141</v>
      </c>
      <c r="Q2" s="144"/>
    </row>
    <row r="3" ht="12.75" customHeight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266">
        <v>2009</v>
      </c>
      <c r="C34" s="267"/>
      <c r="D34" s="255" t="s">
        <v>99</v>
      </c>
      <c r="E34" s="256"/>
      <c r="F34" s="257"/>
      <c r="G34" s="84"/>
      <c r="H34" s="75"/>
      <c r="I34" s="277" t="s">
        <v>102</v>
      </c>
      <c r="J34" s="278"/>
      <c r="K34" s="241" t="s">
        <v>98</v>
      </c>
      <c r="L34" s="241"/>
      <c r="M34" s="241" t="s">
        <v>131</v>
      </c>
      <c r="N34" s="241"/>
      <c r="O34" s="241" t="s">
        <v>132</v>
      </c>
      <c r="P34" s="241"/>
    </row>
    <row r="35" spans="2:16" ht="63.75">
      <c r="B35" s="76" t="s">
        <v>93</v>
      </c>
      <c r="C35" s="77" t="s">
        <v>91</v>
      </c>
      <c r="D35" s="24" t="s">
        <v>71</v>
      </c>
      <c r="E35" s="24" t="s">
        <v>136</v>
      </c>
      <c r="F35" s="24" t="s">
        <v>135</v>
      </c>
      <c r="G35" s="86" t="s">
        <v>72</v>
      </c>
      <c r="H35" s="88" t="s">
        <v>73</v>
      </c>
      <c r="I35" s="279"/>
      <c r="J35" s="280"/>
      <c r="K35" s="14" t="s">
        <v>94</v>
      </c>
      <c r="L35" s="14" t="s">
        <v>95</v>
      </c>
      <c r="M35" s="14" t="s">
        <v>94</v>
      </c>
      <c r="N35" s="14" t="s">
        <v>95</v>
      </c>
      <c r="O35" s="14" t="s">
        <v>94</v>
      </c>
      <c r="P35" s="14" t="s">
        <v>95</v>
      </c>
    </row>
    <row r="36" spans="2:16" ht="12.75">
      <c r="B36" s="8" t="s">
        <v>74</v>
      </c>
      <c r="C36" s="8" t="s">
        <v>46</v>
      </c>
      <c r="D36" s="16">
        <f>K36/L36*100</f>
        <v>54.15094339622642</v>
      </c>
      <c r="E36" s="16">
        <f aca="true" t="shared" si="0" ref="E36:E51">(K36+M36)/N36*100</f>
        <v>74.15094339622641</v>
      </c>
      <c r="F36" s="16">
        <f>(K36+M36+O36)/P36*100</f>
        <v>80.9433962264151</v>
      </c>
      <c r="G36" s="63">
        <f aca="true" t="shared" si="1" ref="G36:G51">E36-D36</f>
        <v>19.999999999999993</v>
      </c>
      <c r="H36" s="78">
        <f>F36-E36</f>
        <v>6.792452830188694</v>
      </c>
      <c r="I36" s="271">
        <v>100</v>
      </c>
      <c r="J36" s="272"/>
      <c r="K36" s="9">
        <v>287</v>
      </c>
      <c r="L36" s="9">
        <v>530</v>
      </c>
      <c r="M36" s="9">
        <v>106</v>
      </c>
      <c r="N36" s="9">
        <v>530</v>
      </c>
      <c r="O36" s="9">
        <v>36</v>
      </c>
      <c r="P36" s="9">
        <v>530</v>
      </c>
    </row>
    <row r="37" spans="2:16" ht="12.75">
      <c r="B37" s="8" t="s">
        <v>75</v>
      </c>
      <c r="C37" s="8" t="s">
        <v>47</v>
      </c>
      <c r="D37" s="16">
        <f aca="true" t="shared" si="2" ref="D37:D68">K37/L37*100</f>
        <v>57.49999999999999</v>
      </c>
      <c r="E37" s="16">
        <f t="shared" si="0"/>
        <v>75</v>
      </c>
      <c r="F37" s="16">
        <f aca="true" t="shared" si="3" ref="F37:F68">(K37+M37+O37)/P37*100</f>
        <v>78.75</v>
      </c>
      <c r="G37" s="67">
        <f t="shared" si="1"/>
        <v>17.500000000000007</v>
      </c>
      <c r="H37" s="79">
        <f aca="true" t="shared" si="4" ref="H37:H68">F37-E37</f>
        <v>3.75</v>
      </c>
      <c r="I37" s="273">
        <v>100</v>
      </c>
      <c r="J37" s="274"/>
      <c r="K37" s="9">
        <v>46</v>
      </c>
      <c r="L37" s="9">
        <v>80</v>
      </c>
      <c r="M37" s="9">
        <v>14</v>
      </c>
      <c r="N37" s="9">
        <v>80</v>
      </c>
      <c r="O37" s="9">
        <v>3</v>
      </c>
      <c r="P37" s="9">
        <v>80</v>
      </c>
    </row>
    <row r="38" spans="2:16" ht="12.75">
      <c r="B38" s="8" t="s">
        <v>48</v>
      </c>
      <c r="C38" s="8" t="s">
        <v>48</v>
      </c>
      <c r="D38" s="16">
        <f t="shared" si="2"/>
        <v>29.1044776119403</v>
      </c>
      <c r="E38" s="16">
        <f t="shared" si="0"/>
        <v>60.447761194029844</v>
      </c>
      <c r="F38" s="16">
        <f t="shared" si="3"/>
        <v>69.40298507462687</v>
      </c>
      <c r="G38" s="67">
        <f t="shared" si="1"/>
        <v>31.343283582089544</v>
      </c>
      <c r="H38" s="79">
        <f t="shared" si="4"/>
        <v>8.955223880597025</v>
      </c>
      <c r="I38" s="273">
        <v>100</v>
      </c>
      <c r="J38" s="274"/>
      <c r="K38" s="9">
        <v>117</v>
      </c>
      <c r="L38" s="9">
        <v>402</v>
      </c>
      <c r="M38" s="9">
        <v>126</v>
      </c>
      <c r="N38" s="9">
        <v>402</v>
      </c>
      <c r="O38" s="9">
        <v>36</v>
      </c>
      <c r="P38" s="9">
        <v>402</v>
      </c>
    </row>
    <row r="39" spans="2:16" ht="12.75">
      <c r="B39" s="8" t="s">
        <v>76</v>
      </c>
      <c r="C39" s="8" t="s">
        <v>49</v>
      </c>
      <c r="D39" s="16">
        <f t="shared" si="2"/>
        <v>31.57894736842105</v>
      </c>
      <c r="E39" s="16">
        <f t="shared" si="0"/>
        <v>57.45614035087719</v>
      </c>
      <c r="F39" s="16">
        <f t="shared" si="3"/>
        <v>71.05263157894737</v>
      </c>
      <c r="G39" s="67">
        <f t="shared" si="1"/>
        <v>25.87719298245614</v>
      </c>
      <c r="H39" s="79">
        <f t="shared" si="4"/>
        <v>13.596491228070178</v>
      </c>
      <c r="I39" s="273">
        <v>100</v>
      </c>
      <c r="J39" s="274"/>
      <c r="K39" s="9">
        <v>72</v>
      </c>
      <c r="L39" s="9">
        <v>228</v>
      </c>
      <c r="M39" s="9">
        <v>59</v>
      </c>
      <c r="N39" s="9">
        <v>228</v>
      </c>
      <c r="O39" s="9">
        <v>31</v>
      </c>
      <c r="P39" s="9">
        <v>228</v>
      </c>
    </row>
    <row r="40" spans="2:16" ht="12.75">
      <c r="B40" s="8" t="s">
        <v>77</v>
      </c>
      <c r="C40" s="8" t="s">
        <v>50</v>
      </c>
      <c r="D40" s="16">
        <f t="shared" si="2"/>
        <v>48.90710382513661</v>
      </c>
      <c r="E40" s="16">
        <f t="shared" si="0"/>
        <v>86.0655737704918</v>
      </c>
      <c r="F40" s="16">
        <f t="shared" si="3"/>
        <v>92.89617486338798</v>
      </c>
      <c r="G40" s="67">
        <f t="shared" si="1"/>
        <v>37.158469945355186</v>
      </c>
      <c r="H40" s="79">
        <f t="shared" si="4"/>
        <v>6.830601092896188</v>
      </c>
      <c r="I40" s="273">
        <v>100</v>
      </c>
      <c r="J40" s="274"/>
      <c r="K40" s="9">
        <v>179</v>
      </c>
      <c r="L40" s="9">
        <v>366</v>
      </c>
      <c r="M40" s="9">
        <v>136</v>
      </c>
      <c r="N40" s="9">
        <v>366</v>
      </c>
      <c r="O40" s="9">
        <v>25</v>
      </c>
      <c r="P40" s="9">
        <v>366</v>
      </c>
    </row>
    <row r="41" spans="2:16" ht="12.75">
      <c r="B41" s="8" t="s">
        <v>78</v>
      </c>
      <c r="C41" s="8" t="s">
        <v>0</v>
      </c>
      <c r="D41" s="16">
        <f t="shared" si="2"/>
        <v>45.3416149068323</v>
      </c>
      <c r="E41" s="16">
        <f t="shared" si="0"/>
        <v>83.85093167701864</v>
      </c>
      <c r="F41" s="16">
        <f t="shared" si="3"/>
        <v>90.06211180124224</v>
      </c>
      <c r="G41" s="67">
        <f t="shared" si="1"/>
        <v>38.50931677018634</v>
      </c>
      <c r="H41" s="79">
        <f t="shared" si="4"/>
        <v>6.211180124223603</v>
      </c>
      <c r="I41" s="273">
        <v>100</v>
      </c>
      <c r="J41" s="274"/>
      <c r="K41" s="9">
        <v>73</v>
      </c>
      <c r="L41" s="9">
        <v>161</v>
      </c>
      <c r="M41" s="9">
        <v>62</v>
      </c>
      <c r="N41" s="9">
        <v>161</v>
      </c>
      <c r="O41" s="9">
        <v>10</v>
      </c>
      <c r="P41" s="9">
        <v>161</v>
      </c>
    </row>
    <row r="42" spans="2:16" ht="12.75">
      <c r="B42" s="8" t="s">
        <v>79</v>
      </c>
      <c r="C42" s="8" t="s">
        <v>51</v>
      </c>
      <c r="D42" s="16">
        <f t="shared" si="2"/>
        <v>40.94488188976378</v>
      </c>
      <c r="E42" s="16">
        <f t="shared" si="0"/>
        <v>77.42782152230971</v>
      </c>
      <c r="F42" s="16">
        <f t="shared" si="3"/>
        <v>84.7769028871391</v>
      </c>
      <c r="G42" s="67">
        <f t="shared" si="1"/>
        <v>36.482939632545936</v>
      </c>
      <c r="H42" s="79">
        <f t="shared" si="4"/>
        <v>7.349081364829388</v>
      </c>
      <c r="I42" s="273">
        <v>100</v>
      </c>
      <c r="J42" s="274"/>
      <c r="K42" s="9">
        <v>156</v>
      </c>
      <c r="L42" s="9">
        <v>381</v>
      </c>
      <c r="M42" s="9">
        <v>139</v>
      </c>
      <c r="N42" s="9">
        <v>381</v>
      </c>
      <c r="O42" s="9">
        <v>28</v>
      </c>
      <c r="P42" s="9">
        <v>381</v>
      </c>
    </row>
    <row r="43" spans="2:16" ht="12.75">
      <c r="B43" s="8" t="s">
        <v>80</v>
      </c>
      <c r="C43" s="8" t="s">
        <v>52</v>
      </c>
      <c r="D43" s="16">
        <f t="shared" si="2"/>
        <v>19.298245614035086</v>
      </c>
      <c r="E43" s="16">
        <f t="shared" si="0"/>
        <v>62.65664160401002</v>
      </c>
      <c r="F43" s="16">
        <f t="shared" si="3"/>
        <v>82.70676691729322</v>
      </c>
      <c r="G43" s="67">
        <f t="shared" si="1"/>
        <v>43.35839598997494</v>
      </c>
      <c r="H43" s="79">
        <f t="shared" si="4"/>
        <v>20.050125313283203</v>
      </c>
      <c r="I43" s="273">
        <v>100</v>
      </c>
      <c r="J43" s="274"/>
      <c r="K43" s="9">
        <v>77</v>
      </c>
      <c r="L43" s="9">
        <v>399</v>
      </c>
      <c r="M43" s="9">
        <v>173</v>
      </c>
      <c r="N43" s="9">
        <v>399</v>
      </c>
      <c r="O43" s="9">
        <v>80</v>
      </c>
      <c r="P43" s="9">
        <v>399</v>
      </c>
    </row>
    <row r="44" spans="2:16" ht="12.75">
      <c r="B44" s="8" t="s">
        <v>81</v>
      </c>
      <c r="C44" s="8" t="s">
        <v>53</v>
      </c>
      <c r="D44" s="16">
        <f t="shared" si="2"/>
        <v>23.636363636363637</v>
      </c>
      <c r="E44" s="16">
        <f t="shared" si="0"/>
        <v>71.36363636363636</v>
      </c>
      <c r="F44" s="16">
        <f t="shared" si="3"/>
        <v>83.18181818181817</v>
      </c>
      <c r="G44" s="67">
        <f t="shared" si="1"/>
        <v>47.72727272727272</v>
      </c>
      <c r="H44" s="79">
        <f t="shared" si="4"/>
        <v>11.818181818181813</v>
      </c>
      <c r="I44" s="273">
        <v>100</v>
      </c>
      <c r="J44" s="274"/>
      <c r="K44" s="9">
        <v>52</v>
      </c>
      <c r="L44" s="9">
        <v>220</v>
      </c>
      <c r="M44" s="9">
        <v>105</v>
      </c>
      <c r="N44" s="9">
        <v>220</v>
      </c>
      <c r="O44" s="9">
        <v>26</v>
      </c>
      <c r="P44" s="9">
        <v>220</v>
      </c>
    </row>
    <row r="45" spans="2:16" ht="12.75">
      <c r="B45" s="8" t="s">
        <v>82</v>
      </c>
      <c r="C45" s="8" t="s">
        <v>54</v>
      </c>
      <c r="D45" s="16">
        <f t="shared" si="2"/>
        <v>27.884615384615387</v>
      </c>
      <c r="E45" s="16">
        <f t="shared" si="0"/>
        <v>63.942307692307686</v>
      </c>
      <c r="F45" s="16">
        <f t="shared" si="3"/>
        <v>81.00961538461539</v>
      </c>
      <c r="G45" s="67">
        <f t="shared" si="1"/>
        <v>36.0576923076923</v>
      </c>
      <c r="H45" s="79">
        <f t="shared" si="4"/>
        <v>17.0673076923077</v>
      </c>
      <c r="I45" s="273">
        <v>100</v>
      </c>
      <c r="J45" s="274"/>
      <c r="K45" s="9">
        <v>116</v>
      </c>
      <c r="L45" s="9">
        <v>416</v>
      </c>
      <c r="M45" s="9">
        <v>150</v>
      </c>
      <c r="N45" s="9">
        <v>416</v>
      </c>
      <c r="O45" s="9">
        <v>71</v>
      </c>
      <c r="P45" s="9">
        <v>416</v>
      </c>
    </row>
    <row r="46" spans="2:16" ht="12.75">
      <c r="B46" s="8" t="s">
        <v>55</v>
      </c>
      <c r="C46" s="8" t="s">
        <v>1</v>
      </c>
      <c r="D46" s="16">
        <f t="shared" si="2"/>
        <v>34.25414364640884</v>
      </c>
      <c r="E46" s="16">
        <f t="shared" si="0"/>
        <v>71.63904235727439</v>
      </c>
      <c r="F46" s="16">
        <f t="shared" si="3"/>
        <v>85.0828729281768</v>
      </c>
      <c r="G46" s="67">
        <f t="shared" si="1"/>
        <v>37.38489871086555</v>
      </c>
      <c r="H46" s="79">
        <f t="shared" si="4"/>
        <v>13.443830570902406</v>
      </c>
      <c r="I46" s="273">
        <v>100</v>
      </c>
      <c r="J46" s="274"/>
      <c r="K46" s="9">
        <v>186</v>
      </c>
      <c r="L46" s="9">
        <v>543</v>
      </c>
      <c r="M46" s="9">
        <v>203</v>
      </c>
      <c r="N46" s="9">
        <v>543</v>
      </c>
      <c r="O46" s="9">
        <v>73</v>
      </c>
      <c r="P46" s="9">
        <v>543</v>
      </c>
    </row>
    <row r="47" spans="2:16" ht="12.75">
      <c r="B47" s="8" t="s">
        <v>83</v>
      </c>
      <c r="C47" s="8" t="s">
        <v>2</v>
      </c>
      <c r="D47" s="16">
        <f t="shared" si="2"/>
        <v>12.280701754385964</v>
      </c>
      <c r="E47" s="16">
        <f t="shared" si="0"/>
        <v>37.719298245614034</v>
      </c>
      <c r="F47" s="16">
        <f t="shared" si="3"/>
        <v>57.01754385964912</v>
      </c>
      <c r="G47" s="67">
        <f t="shared" si="1"/>
        <v>25.43859649122807</v>
      </c>
      <c r="H47" s="79">
        <f t="shared" si="4"/>
        <v>19.29824561403509</v>
      </c>
      <c r="I47" s="273">
        <v>100</v>
      </c>
      <c r="J47" s="274"/>
      <c r="K47" s="9">
        <v>28</v>
      </c>
      <c r="L47" s="9">
        <v>228</v>
      </c>
      <c r="M47" s="9">
        <v>58</v>
      </c>
      <c r="N47" s="9">
        <v>228</v>
      </c>
      <c r="O47" s="9">
        <v>44</v>
      </c>
      <c r="P47" s="9">
        <v>228</v>
      </c>
    </row>
    <row r="48" spans="2:16" ht="12.75">
      <c r="B48" s="8" t="s">
        <v>84</v>
      </c>
      <c r="C48" s="8" t="s">
        <v>3</v>
      </c>
      <c r="D48" s="16">
        <f t="shared" si="2"/>
        <v>11.39240506329114</v>
      </c>
      <c r="E48" s="16">
        <f t="shared" si="0"/>
        <v>43.88185654008439</v>
      </c>
      <c r="F48" s="16">
        <f t="shared" si="3"/>
        <v>66.24472573839662</v>
      </c>
      <c r="G48" s="67">
        <f t="shared" si="1"/>
        <v>32.48945147679325</v>
      </c>
      <c r="H48" s="79">
        <f t="shared" si="4"/>
        <v>22.362869198312232</v>
      </c>
      <c r="I48" s="273">
        <v>100</v>
      </c>
      <c r="J48" s="274"/>
      <c r="K48" s="9">
        <v>27</v>
      </c>
      <c r="L48" s="9">
        <v>237</v>
      </c>
      <c r="M48" s="9">
        <v>77</v>
      </c>
      <c r="N48" s="9">
        <v>237</v>
      </c>
      <c r="O48" s="9">
        <v>53</v>
      </c>
      <c r="P48" s="9">
        <v>237</v>
      </c>
    </row>
    <row r="49" spans="2:16" ht="12.75">
      <c r="B49" s="8" t="s">
        <v>85</v>
      </c>
      <c r="C49" s="8" t="s">
        <v>4</v>
      </c>
      <c r="D49" s="16">
        <f t="shared" si="2"/>
        <v>15.517241379310345</v>
      </c>
      <c r="E49" s="16">
        <f t="shared" si="0"/>
        <v>50</v>
      </c>
      <c r="F49" s="16">
        <f t="shared" si="3"/>
        <v>60.3448275862069</v>
      </c>
      <c r="G49" s="67">
        <f t="shared" si="1"/>
        <v>34.48275862068965</v>
      </c>
      <c r="H49" s="79">
        <f t="shared" si="4"/>
        <v>10.344827586206897</v>
      </c>
      <c r="I49" s="273">
        <v>100</v>
      </c>
      <c r="J49" s="274"/>
      <c r="K49" s="9">
        <v>9</v>
      </c>
      <c r="L49" s="9">
        <v>58</v>
      </c>
      <c r="M49" s="9">
        <v>20</v>
      </c>
      <c r="N49" s="9">
        <v>58</v>
      </c>
      <c r="O49" s="9">
        <v>6</v>
      </c>
      <c r="P49" s="9">
        <v>58</v>
      </c>
    </row>
    <row r="50" spans="2:16" ht="12.75">
      <c r="B50" s="8" t="s">
        <v>86</v>
      </c>
      <c r="C50" s="8" t="s">
        <v>56</v>
      </c>
      <c r="D50" s="16">
        <f t="shared" si="2"/>
        <v>17.490494296577946</v>
      </c>
      <c r="E50" s="16">
        <f t="shared" si="0"/>
        <v>60.45627376425855</v>
      </c>
      <c r="F50" s="16">
        <f t="shared" si="3"/>
        <v>80.6083650190114</v>
      </c>
      <c r="G50" s="67">
        <f t="shared" si="1"/>
        <v>42.965779467680605</v>
      </c>
      <c r="H50" s="79">
        <f t="shared" si="4"/>
        <v>20.152091254752854</v>
      </c>
      <c r="I50" s="273">
        <v>100</v>
      </c>
      <c r="J50" s="274"/>
      <c r="K50" s="9">
        <v>46</v>
      </c>
      <c r="L50" s="9">
        <v>263</v>
      </c>
      <c r="M50" s="9">
        <v>113</v>
      </c>
      <c r="N50" s="9">
        <v>263</v>
      </c>
      <c r="O50" s="9">
        <v>53</v>
      </c>
      <c r="P50" s="9">
        <v>263</v>
      </c>
    </row>
    <row r="51" spans="2:16" ht="12.75">
      <c r="B51" s="8" t="s">
        <v>57</v>
      </c>
      <c r="C51" s="8" t="s">
        <v>5</v>
      </c>
      <c r="D51" s="16">
        <f t="shared" si="2"/>
        <v>16.967509025270758</v>
      </c>
      <c r="E51" s="16">
        <f t="shared" si="0"/>
        <v>55.23465703971119</v>
      </c>
      <c r="F51" s="16">
        <f t="shared" si="3"/>
        <v>85.92057761732852</v>
      </c>
      <c r="G51" s="67">
        <f t="shared" si="1"/>
        <v>38.26714801444043</v>
      </c>
      <c r="H51" s="79">
        <f t="shared" si="4"/>
        <v>30.68592057761733</v>
      </c>
      <c r="I51" s="273">
        <v>100</v>
      </c>
      <c r="J51" s="274"/>
      <c r="K51" s="9">
        <v>47</v>
      </c>
      <c r="L51" s="9">
        <v>277</v>
      </c>
      <c r="M51" s="9">
        <v>106</v>
      </c>
      <c r="N51" s="9">
        <v>277</v>
      </c>
      <c r="O51" s="9">
        <v>85</v>
      </c>
      <c r="P51" s="9">
        <v>277</v>
      </c>
    </row>
    <row r="52" spans="2:16" ht="12.75">
      <c r="B52" s="8" t="s">
        <v>58</v>
      </c>
      <c r="C52" s="8" t="s">
        <v>6</v>
      </c>
      <c r="D52" s="16">
        <f t="shared" si="2"/>
        <v>22.00772200772201</v>
      </c>
      <c r="E52" s="16">
        <f>(K52+M52)/N52*100</f>
        <v>62.93436293436293</v>
      </c>
      <c r="F52" s="16">
        <f t="shared" si="3"/>
        <v>81.08108108108108</v>
      </c>
      <c r="G52" s="67">
        <f>E52-D52</f>
        <v>40.92664092664092</v>
      </c>
      <c r="H52" s="79">
        <f t="shared" si="4"/>
        <v>18.14671814671815</v>
      </c>
      <c r="I52" s="273">
        <v>100</v>
      </c>
      <c r="J52" s="274"/>
      <c r="K52" s="9">
        <v>57</v>
      </c>
      <c r="L52" s="9">
        <v>259</v>
      </c>
      <c r="M52" s="9">
        <v>106</v>
      </c>
      <c r="N52" s="9">
        <v>259</v>
      </c>
      <c r="O52" s="9">
        <v>47</v>
      </c>
      <c r="P52" s="9">
        <v>259</v>
      </c>
    </row>
    <row r="53" spans="2:16" ht="12.75">
      <c r="B53" s="8" t="s">
        <v>59</v>
      </c>
      <c r="C53" s="8" t="s">
        <v>7</v>
      </c>
      <c r="D53" s="16">
        <f t="shared" si="2"/>
        <v>23.57142857142857</v>
      </c>
      <c r="E53" s="16">
        <f aca="true" t="shared" si="5" ref="E53:E68">(K53+M53)/N53*100</f>
        <v>65.71428571428571</v>
      </c>
      <c r="F53" s="16">
        <f t="shared" si="3"/>
        <v>81.42857142857143</v>
      </c>
      <c r="G53" s="67">
        <f aca="true" t="shared" si="6" ref="G53:G68">E53-D53</f>
        <v>42.14285714285714</v>
      </c>
      <c r="H53" s="79">
        <f t="shared" si="4"/>
        <v>15.714285714285722</v>
      </c>
      <c r="I53" s="273">
        <v>100</v>
      </c>
      <c r="J53" s="274"/>
      <c r="K53" s="9">
        <v>66</v>
      </c>
      <c r="L53" s="9">
        <v>280</v>
      </c>
      <c r="M53" s="9">
        <v>118</v>
      </c>
      <c r="N53" s="9">
        <v>280</v>
      </c>
      <c r="O53" s="9">
        <v>44</v>
      </c>
      <c r="P53" s="9">
        <v>280</v>
      </c>
    </row>
    <row r="54" spans="2:16" ht="12.75">
      <c r="B54" s="8" t="s">
        <v>60</v>
      </c>
      <c r="C54" s="8" t="s">
        <v>8</v>
      </c>
      <c r="D54" s="16">
        <f t="shared" si="2"/>
        <v>32.234432234432234</v>
      </c>
      <c r="E54" s="16">
        <f t="shared" si="5"/>
        <v>77.2893772893773</v>
      </c>
      <c r="F54" s="16">
        <f t="shared" si="3"/>
        <v>87.54578754578755</v>
      </c>
      <c r="G54" s="67">
        <f t="shared" si="6"/>
        <v>45.054945054945065</v>
      </c>
      <c r="H54" s="79">
        <f t="shared" si="4"/>
        <v>10.256410256410248</v>
      </c>
      <c r="I54" s="273">
        <v>100</v>
      </c>
      <c r="J54" s="274"/>
      <c r="K54" s="9">
        <v>88</v>
      </c>
      <c r="L54" s="9">
        <v>273</v>
      </c>
      <c r="M54" s="9">
        <v>123</v>
      </c>
      <c r="N54" s="9">
        <v>273</v>
      </c>
      <c r="O54" s="9">
        <v>28</v>
      </c>
      <c r="P54" s="9">
        <v>273</v>
      </c>
    </row>
    <row r="55" spans="2:16" ht="12.75">
      <c r="B55" s="8" t="s">
        <v>61</v>
      </c>
      <c r="C55" s="8" t="s">
        <v>61</v>
      </c>
      <c r="D55" s="16">
        <f t="shared" si="2"/>
        <v>37.97054009819967</v>
      </c>
      <c r="E55" s="16">
        <f t="shared" si="5"/>
        <v>72.3404255319149</v>
      </c>
      <c r="F55" s="16">
        <f t="shared" si="3"/>
        <v>76.43207855973813</v>
      </c>
      <c r="G55" s="67">
        <f t="shared" si="6"/>
        <v>34.36988543371523</v>
      </c>
      <c r="H55" s="79">
        <f t="shared" si="4"/>
        <v>4.091653027823227</v>
      </c>
      <c r="I55" s="273">
        <v>100</v>
      </c>
      <c r="J55" s="274"/>
      <c r="K55" s="9">
        <v>232</v>
      </c>
      <c r="L55" s="9">
        <v>611</v>
      </c>
      <c r="M55" s="9">
        <v>210</v>
      </c>
      <c r="N55" s="9">
        <v>611</v>
      </c>
      <c r="O55" s="9">
        <v>25</v>
      </c>
      <c r="P55" s="9">
        <v>611</v>
      </c>
    </row>
    <row r="56" spans="2:16" ht="12.75">
      <c r="B56" s="8" t="s">
        <v>62</v>
      </c>
      <c r="C56" s="8" t="s">
        <v>9</v>
      </c>
      <c r="D56" s="16">
        <f t="shared" si="2"/>
        <v>34.93150684931507</v>
      </c>
      <c r="E56" s="16">
        <f t="shared" si="5"/>
        <v>72.6027397260274</v>
      </c>
      <c r="F56" s="16">
        <f t="shared" si="3"/>
        <v>84.93150684931507</v>
      </c>
      <c r="G56" s="67">
        <f t="shared" si="6"/>
        <v>37.671232876712324</v>
      </c>
      <c r="H56" s="79">
        <f t="shared" si="4"/>
        <v>12.328767123287676</v>
      </c>
      <c r="I56" s="273">
        <v>100</v>
      </c>
      <c r="J56" s="274"/>
      <c r="K56" s="9">
        <v>51</v>
      </c>
      <c r="L56" s="9">
        <v>146</v>
      </c>
      <c r="M56" s="9">
        <v>55</v>
      </c>
      <c r="N56" s="9">
        <v>146</v>
      </c>
      <c r="O56" s="9">
        <v>18</v>
      </c>
      <c r="P56" s="9">
        <v>146</v>
      </c>
    </row>
    <row r="57" spans="2:16" ht="12.75">
      <c r="B57" s="8" t="s">
        <v>63</v>
      </c>
      <c r="C57" s="8" t="s">
        <v>10</v>
      </c>
      <c r="D57" s="16">
        <f t="shared" si="2"/>
        <v>32.460732984293195</v>
      </c>
      <c r="E57" s="16">
        <f t="shared" si="5"/>
        <v>78.01047120418848</v>
      </c>
      <c r="F57" s="16">
        <f t="shared" si="3"/>
        <v>91.09947643979058</v>
      </c>
      <c r="G57" s="67">
        <f t="shared" si="6"/>
        <v>45.54973821989528</v>
      </c>
      <c r="H57" s="79">
        <f t="shared" si="4"/>
        <v>13.089005235602102</v>
      </c>
      <c r="I57" s="273">
        <v>100</v>
      </c>
      <c r="J57" s="274"/>
      <c r="K57" s="9">
        <v>62</v>
      </c>
      <c r="L57" s="9">
        <v>191</v>
      </c>
      <c r="M57" s="9">
        <v>87</v>
      </c>
      <c r="N57" s="9">
        <v>191</v>
      </c>
      <c r="O57" s="9">
        <v>25</v>
      </c>
      <c r="P57" s="9">
        <v>191</v>
      </c>
    </row>
    <row r="58" spans="2:16" ht="12.75">
      <c r="B58" s="8" t="s">
        <v>64</v>
      </c>
      <c r="C58" s="8" t="s">
        <v>152</v>
      </c>
      <c r="D58" s="16">
        <f t="shared" si="2"/>
        <v>45.45454545454545</v>
      </c>
      <c r="E58" s="16">
        <f t="shared" si="5"/>
        <v>54.54545454545454</v>
      </c>
      <c r="F58" s="16">
        <f t="shared" si="3"/>
        <v>63.63636363636363</v>
      </c>
      <c r="G58" s="67">
        <f t="shared" si="6"/>
        <v>9.090909090909086</v>
      </c>
      <c r="H58" s="79">
        <f t="shared" si="4"/>
        <v>9.090909090909093</v>
      </c>
      <c r="I58" s="273">
        <v>100</v>
      </c>
      <c r="J58" s="274"/>
      <c r="K58" s="9">
        <v>5</v>
      </c>
      <c r="L58" s="9">
        <v>11</v>
      </c>
      <c r="M58" s="9">
        <v>1</v>
      </c>
      <c r="N58" s="9">
        <v>11</v>
      </c>
      <c r="O58" s="9">
        <v>1</v>
      </c>
      <c r="P58" s="9">
        <v>11</v>
      </c>
    </row>
    <row r="59" spans="2:16" ht="12.75">
      <c r="B59" s="8" t="s">
        <v>65</v>
      </c>
      <c r="C59" s="8" t="s">
        <v>11</v>
      </c>
      <c r="D59" s="16">
        <f t="shared" si="2"/>
        <v>31.69811320754717</v>
      </c>
      <c r="E59" s="16">
        <f t="shared" si="5"/>
        <v>76.22641509433963</v>
      </c>
      <c r="F59" s="16">
        <f t="shared" si="3"/>
        <v>85.66037735849056</v>
      </c>
      <c r="G59" s="67">
        <f t="shared" si="6"/>
        <v>44.52830188679246</v>
      </c>
      <c r="H59" s="79">
        <f t="shared" si="4"/>
        <v>9.433962264150935</v>
      </c>
      <c r="I59" s="273">
        <v>100</v>
      </c>
      <c r="J59" s="274"/>
      <c r="K59" s="9">
        <v>84</v>
      </c>
      <c r="L59" s="9">
        <v>265</v>
      </c>
      <c r="M59" s="9">
        <v>118</v>
      </c>
      <c r="N59" s="9">
        <v>265</v>
      </c>
      <c r="O59" s="9">
        <v>25</v>
      </c>
      <c r="P59" s="9">
        <v>265</v>
      </c>
    </row>
    <row r="60" spans="2:16" ht="12.75">
      <c r="B60" s="8" t="s">
        <v>87</v>
      </c>
      <c r="C60" s="8" t="s">
        <v>12</v>
      </c>
      <c r="D60" s="16">
        <f t="shared" si="2"/>
        <v>29.411764705882355</v>
      </c>
      <c r="E60" s="16">
        <f t="shared" si="5"/>
        <v>61.76470588235294</v>
      </c>
      <c r="F60" s="16">
        <f t="shared" si="3"/>
        <v>73.52941176470588</v>
      </c>
      <c r="G60" s="67">
        <f t="shared" si="6"/>
        <v>32.35294117647059</v>
      </c>
      <c r="H60" s="79">
        <f t="shared" si="4"/>
        <v>11.764705882352942</v>
      </c>
      <c r="I60" s="273">
        <v>100</v>
      </c>
      <c r="J60" s="274"/>
      <c r="K60" s="9">
        <v>10</v>
      </c>
      <c r="L60" s="9">
        <v>34</v>
      </c>
      <c r="M60" s="9">
        <v>11</v>
      </c>
      <c r="N60" s="9">
        <v>34</v>
      </c>
      <c r="O60" s="9">
        <v>4</v>
      </c>
      <c r="P60" s="9">
        <v>34</v>
      </c>
    </row>
    <row r="61" spans="2:16" ht="12.75">
      <c r="B61" s="8" t="s">
        <v>66</v>
      </c>
      <c r="C61" s="8" t="s">
        <v>13</v>
      </c>
      <c r="D61" s="16">
        <f t="shared" si="2"/>
        <v>54.54545454545454</v>
      </c>
      <c r="E61" s="16">
        <f t="shared" si="5"/>
        <v>72.72727272727273</v>
      </c>
      <c r="F61" s="16">
        <f t="shared" si="3"/>
        <v>81.81818181818183</v>
      </c>
      <c r="G61" s="67">
        <f t="shared" si="6"/>
        <v>18.181818181818194</v>
      </c>
      <c r="H61" s="79">
        <f t="shared" si="4"/>
        <v>9.090909090909093</v>
      </c>
      <c r="I61" s="273">
        <v>100</v>
      </c>
      <c r="J61" s="274"/>
      <c r="K61" s="9">
        <v>6</v>
      </c>
      <c r="L61" s="9">
        <v>11</v>
      </c>
      <c r="M61" s="9">
        <v>2</v>
      </c>
      <c r="N61" s="9">
        <v>11</v>
      </c>
      <c r="O61" s="9">
        <v>1</v>
      </c>
      <c r="P61" s="9">
        <v>11</v>
      </c>
    </row>
    <row r="62" spans="2:16" ht="12.75">
      <c r="B62" s="8" t="s">
        <v>67</v>
      </c>
      <c r="C62" s="8" t="s">
        <v>14</v>
      </c>
      <c r="D62" s="16">
        <f t="shared" si="2"/>
        <v>48.888888888888886</v>
      </c>
      <c r="E62" s="16">
        <f t="shared" si="5"/>
        <v>68.88888888888889</v>
      </c>
      <c r="F62" s="16">
        <f t="shared" si="3"/>
        <v>77.77777777777779</v>
      </c>
      <c r="G62" s="67">
        <f t="shared" si="6"/>
        <v>20</v>
      </c>
      <c r="H62" s="79">
        <f t="shared" si="4"/>
        <v>8.8888888888889</v>
      </c>
      <c r="I62" s="273">
        <v>100</v>
      </c>
      <c r="J62" s="274"/>
      <c r="K62" s="9">
        <v>22</v>
      </c>
      <c r="L62" s="9">
        <v>45</v>
      </c>
      <c r="M62" s="9">
        <v>9</v>
      </c>
      <c r="N62" s="9">
        <v>45</v>
      </c>
      <c r="O62" s="9">
        <v>4</v>
      </c>
      <c r="P62" s="9">
        <v>45</v>
      </c>
    </row>
    <row r="63" spans="2:16" ht="12.75">
      <c r="B63" s="8" t="s">
        <v>68</v>
      </c>
      <c r="C63" s="8" t="s">
        <v>68</v>
      </c>
      <c r="D63" s="16">
        <f t="shared" si="2"/>
        <v>26.666666666666668</v>
      </c>
      <c r="E63" s="16">
        <f t="shared" si="5"/>
        <v>46.666666666666664</v>
      </c>
      <c r="F63" s="16">
        <f t="shared" si="3"/>
        <v>46.666666666666664</v>
      </c>
      <c r="G63" s="67">
        <f t="shared" si="6"/>
        <v>19.999999999999996</v>
      </c>
      <c r="H63" s="79">
        <f t="shared" si="4"/>
        <v>0</v>
      </c>
      <c r="I63" s="273">
        <v>100</v>
      </c>
      <c r="J63" s="274"/>
      <c r="K63" s="9">
        <v>4</v>
      </c>
      <c r="L63" s="9">
        <v>15</v>
      </c>
      <c r="M63" s="9">
        <v>3</v>
      </c>
      <c r="N63" s="9">
        <v>15</v>
      </c>
      <c r="O63" s="9">
        <v>0</v>
      </c>
      <c r="P63" s="9">
        <v>15</v>
      </c>
    </row>
    <row r="64" spans="2:16" ht="12.75">
      <c r="B64" s="8" t="s">
        <v>69</v>
      </c>
      <c r="C64" s="8" t="s">
        <v>69</v>
      </c>
      <c r="D64" s="16">
        <f t="shared" si="2"/>
        <v>40</v>
      </c>
      <c r="E64" s="16">
        <f t="shared" si="5"/>
        <v>68</v>
      </c>
      <c r="F64" s="16">
        <f t="shared" si="3"/>
        <v>72</v>
      </c>
      <c r="G64" s="67">
        <f t="shared" si="6"/>
        <v>28</v>
      </c>
      <c r="H64" s="79">
        <f t="shared" si="4"/>
        <v>4</v>
      </c>
      <c r="I64" s="273">
        <v>100</v>
      </c>
      <c r="J64" s="274"/>
      <c r="K64" s="9">
        <v>10</v>
      </c>
      <c r="L64" s="9">
        <v>25</v>
      </c>
      <c r="M64" s="9">
        <v>7</v>
      </c>
      <c r="N64" s="9">
        <v>25</v>
      </c>
      <c r="O64" s="9">
        <v>1</v>
      </c>
      <c r="P64" s="9">
        <v>25</v>
      </c>
    </row>
    <row r="65" spans="2:16" ht="12.75">
      <c r="B65" s="8" t="s">
        <v>70</v>
      </c>
      <c r="C65" s="8" t="s">
        <v>70</v>
      </c>
      <c r="D65" s="16">
        <f t="shared" si="2"/>
        <v>48.38709677419355</v>
      </c>
      <c r="E65" s="16">
        <f t="shared" si="5"/>
        <v>77.41935483870968</v>
      </c>
      <c r="F65" s="16">
        <f t="shared" si="3"/>
        <v>83.87096774193549</v>
      </c>
      <c r="G65" s="67">
        <f t="shared" si="6"/>
        <v>29.032258064516128</v>
      </c>
      <c r="H65" s="79">
        <f t="shared" si="4"/>
        <v>6.451612903225808</v>
      </c>
      <c r="I65" s="273">
        <v>100</v>
      </c>
      <c r="J65" s="274"/>
      <c r="K65" s="9">
        <v>15</v>
      </c>
      <c r="L65" s="9">
        <v>31</v>
      </c>
      <c r="M65" s="9">
        <v>9</v>
      </c>
      <c r="N65" s="9">
        <v>31</v>
      </c>
      <c r="O65" s="9">
        <v>2</v>
      </c>
      <c r="P65" s="9">
        <v>31</v>
      </c>
    </row>
    <row r="66" spans="2:16" ht="12.75">
      <c r="B66" s="8" t="s">
        <v>88</v>
      </c>
      <c r="C66" s="8" t="s">
        <v>15</v>
      </c>
      <c r="D66" s="16">
        <f t="shared" si="2"/>
        <v>27.225130890052355</v>
      </c>
      <c r="E66" s="16">
        <f t="shared" si="5"/>
        <v>66.49214659685863</v>
      </c>
      <c r="F66" s="16">
        <f t="shared" si="3"/>
        <v>82.19895287958116</v>
      </c>
      <c r="G66" s="67">
        <f t="shared" si="6"/>
        <v>39.267015706806276</v>
      </c>
      <c r="H66" s="79">
        <f t="shared" si="4"/>
        <v>15.706806282722525</v>
      </c>
      <c r="I66" s="273">
        <v>100</v>
      </c>
      <c r="J66" s="274"/>
      <c r="K66" s="9">
        <v>52</v>
      </c>
      <c r="L66" s="9">
        <v>191</v>
      </c>
      <c r="M66" s="9">
        <v>75</v>
      </c>
      <c r="N66" s="9">
        <v>191</v>
      </c>
      <c r="O66" s="9">
        <v>30</v>
      </c>
      <c r="P66" s="9">
        <v>191</v>
      </c>
    </row>
    <row r="67" spans="2:16" ht="12.75">
      <c r="B67" s="8" t="s">
        <v>89</v>
      </c>
      <c r="C67" s="8" t="s">
        <v>367</v>
      </c>
      <c r="D67" s="16">
        <f t="shared" si="2"/>
        <v>43.648208469055376</v>
      </c>
      <c r="E67" s="16">
        <f t="shared" si="5"/>
        <v>78.82736156351791</v>
      </c>
      <c r="F67" s="16">
        <f t="shared" si="3"/>
        <v>90.22801302931596</v>
      </c>
      <c r="G67" s="67">
        <f t="shared" si="6"/>
        <v>35.179153094462535</v>
      </c>
      <c r="H67" s="79">
        <f t="shared" si="4"/>
        <v>11.400651465798049</v>
      </c>
      <c r="I67" s="273">
        <v>100</v>
      </c>
      <c r="J67" s="274"/>
      <c r="K67" s="9">
        <v>134</v>
      </c>
      <c r="L67" s="9">
        <v>307</v>
      </c>
      <c r="M67" s="9">
        <v>108</v>
      </c>
      <c r="N67" s="9">
        <v>307</v>
      </c>
      <c r="O67" s="9">
        <v>35</v>
      </c>
      <c r="P67" s="9">
        <v>307</v>
      </c>
    </row>
    <row r="68" spans="2:16" ht="12.75">
      <c r="B68" s="8" t="s">
        <v>90</v>
      </c>
      <c r="C68" s="8" t="s">
        <v>90</v>
      </c>
      <c r="D68" s="16">
        <f t="shared" si="2"/>
        <v>32.282202030999464</v>
      </c>
      <c r="E68" s="16">
        <f t="shared" si="5"/>
        <v>68.21218599679317</v>
      </c>
      <c r="F68" s="16">
        <f t="shared" si="3"/>
        <v>80.90593265633352</v>
      </c>
      <c r="G68" s="71">
        <f t="shared" si="6"/>
        <v>35.9299839657937</v>
      </c>
      <c r="H68" s="80">
        <f t="shared" si="4"/>
        <v>12.693746659540352</v>
      </c>
      <c r="I68" s="275">
        <v>100</v>
      </c>
      <c r="J68" s="276"/>
      <c r="K68" s="9">
        <f aca="true" t="shared" si="7" ref="K68:P68">SUM(K36:K67)</f>
        <v>2416</v>
      </c>
      <c r="L68" s="9">
        <f t="shared" si="7"/>
        <v>7484</v>
      </c>
      <c r="M68" s="9">
        <f t="shared" si="7"/>
        <v>2689</v>
      </c>
      <c r="N68" s="9">
        <f t="shared" si="7"/>
        <v>7484</v>
      </c>
      <c r="O68" s="9">
        <f t="shared" si="7"/>
        <v>950</v>
      </c>
      <c r="P68" s="9">
        <f t="shared" si="7"/>
        <v>7484</v>
      </c>
    </row>
    <row r="69" ht="12.75">
      <c r="B69" s="17" t="s">
        <v>402</v>
      </c>
    </row>
    <row r="70" ht="12.75">
      <c r="B70" s="17" t="s">
        <v>403</v>
      </c>
    </row>
    <row r="71" ht="12.75">
      <c r="B71" s="53" t="s">
        <v>129</v>
      </c>
    </row>
    <row r="73" spans="2:7" ht="12.75">
      <c r="B73" s="6"/>
      <c r="C73" s="6"/>
      <c r="D73" s="7"/>
      <c r="E73" s="7"/>
      <c r="F73" s="7"/>
      <c r="G73" s="7"/>
    </row>
    <row r="74" spans="2:7" ht="12.75">
      <c r="B74" s="6"/>
      <c r="D74" s="7"/>
      <c r="E74" s="7"/>
      <c r="F74" s="7"/>
      <c r="G74" s="7"/>
    </row>
    <row r="75" spans="2:7" ht="12.75">
      <c r="B75" s="6"/>
      <c r="D75" s="7"/>
      <c r="E75" s="7"/>
      <c r="F75" s="7"/>
      <c r="G75" s="7"/>
    </row>
    <row r="76" spans="2:7" ht="12.75">
      <c r="B76" s="6"/>
      <c r="D76" s="7"/>
      <c r="E76" s="7"/>
      <c r="F76" s="7"/>
      <c r="G76" s="7"/>
    </row>
    <row r="77" spans="2:7" ht="12.75">
      <c r="B77" s="6"/>
      <c r="D77" s="7"/>
      <c r="E77" s="7"/>
      <c r="F77" s="7"/>
      <c r="G77" s="7"/>
    </row>
    <row r="78" spans="2:7" ht="12.75">
      <c r="B78" s="6"/>
      <c r="D78" s="7"/>
      <c r="E78" s="7"/>
      <c r="F78" s="7"/>
      <c r="G78" s="7"/>
    </row>
    <row r="79" spans="2:14" ht="12.75">
      <c r="B79" s="6"/>
      <c r="D79" s="7"/>
      <c r="E79" s="7"/>
      <c r="F79" s="7"/>
      <c r="G79" s="7"/>
      <c r="M79" s="5"/>
      <c r="N79" s="5"/>
    </row>
    <row r="80" spans="2:7" ht="12.75">
      <c r="B80" s="6"/>
      <c r="D80" s="7"/>
      <c r="E80" s="7"/>
      <c r="F80" s="7"/>
      <c r="G80" s="7"/>
    </row>
    <row r="81" spans="2:7" ht="12.75">
      <c r="B81" s="6"/>
      <c r="D81" s="7"/>
      <c r="E81" s="7"/>
      <c r="F81" s="7"/>
      <c r="G81" s="7"/>
    </row>
    <row r="82" spans="2:7" ht="12.75">
      <c r="B82" s="6"/>
      <c r="D82" s="7"/>
      <c r="E82" s="7"/>
      <c r="F82" s="7"/>
      <c r="G82" s="7"/>
    </row>
    <row r="83" spans="2:7" ht="12.75">
      <c r="B83" s="6"/>
      <c r="D83" s="7"/>
      <c r="E83" s="7"/>
      <c r="F83" s="7"/>
      <c r="G83" s="7"/>
    </row>
    <row r="84" spans="2:7" ht="12.75">
      <c r="B84" s="6"/>
      <c r="D84" s="7"/>
      <c r="E84" s="7"/>
      <c r="F84" s="7"/>
      <c r="G84" s="7"/>
    </row>
    <row r="85" spans="2:7" ht="12.75">
      <c r="B85" s="6"/>
      <c r="D85" s="7"/>
      <c r="E85" s="7"/>
      <c r="F85" s="7"/>
      <c r="G85" s="7"/>
    </row>
    <row r="86" spans="2:7" ht="12.75">
      <c r="B86" s="6"/>
      <c r="D86" s="7"/>
      <c r="E86" s="7"/>
      <c r="F86" s="7"/>
      <c r="G86" s="7"/>
    </row>
    <row r="87" spans="2:7" ht="12.75">
      <c r="B87" s="6"/>
      <c r="D87" s="7"/>
      <c r="E87" s="7"/>
      <c r="F87" s="7"/>
      <c r="G87" s="7"/>
    </row>
    <row r="88" spans="2:7" ht="12.75">
      <c r="B88" s="6"/>
      <c r="D88" s="7"/>
      <c r="E88" s="7"/>
      <c r="F88" s="7"/>
      <c r="G88" s="7"/>
    </row>
    <row r="89" spans="2:7" ht="12.75">
      <c r="B89" s="6"/>
      <c r="D89" s="7"/>
      <c r="E89" s="7"/>
      <c r="F89" s="7"/>
      <c r="G89" s="7"/>
    </row>
    <row r="90" spans="2:7" ht="12.75">
      <c r="B90" s="6"/>
      <c r="D90" s="7"/>
      <c r="E90" s="7"/>
      <c r="F90" s="7"/>
      <c r="G90" s="7"/>
    </row>
    <row r="91" spans="2:7" ht="12.75">
      <c r="B91" s="6"/>
      <c r="D91" s="7"/>
      <c r="E91" s="7"/>
      <c r="F91" s="7"/>
      <c r="G91" s="7"/>
    </row>
    <row r="92" spans="2:7" ht="12.75">
      <c r="B92" s="6"/>
      <c r="D92" s="7"/>
      <c r="E92" s="7"/>
      <c r="F92" s="7"/>
      <c r="G92" s="7"/>
    </row>
    <row r="93" spans="2:7" ht="12.75">
      <c r="B93" s="6"/>
      <c r="D93" s="7"/>
      <c r="E93" s="7"/>
      <c r="F93" s="7"/>
      <c r="G93" s="7"/>
    </row>
    <row r="94" spans="2:7" ht="12.75">
      <c r="B94" s="6"/>
      <c r="D94" s="7"/>
      <c r="E94" s="7"/>
      <c r="F94" s="7"/>
      <c r="G94" s="7"/>
    </row>
    <row r="95" spans="2:7" ht="12.75">
      <c r="B95" s="6"/>
      <c r="D95" s="7"/>
      <c r="E95" s="7"/>
      <c r="F95" s="7"/>
      <c r="G95" s="7"/>
    </row>
    <row r="96" spans="2:7" ht="12.75">
      <c r="B96" s="6"/>
      <c r="D96" s="7"/>
      <c r="E96" s="7"/>
      <c r="F96" s="7"/>
      <c r="G96" s="7"/>
    </row>
    <row r="97" spans="2:7" ht="12.75">
      <c r="B97" s="6"/>
      <c r="D97" s="7"/>
      <c r="E97" s="7"/>
      <c r="F97" s="7"/>
      <c r="G97" s="7"/>
    </row>
    <row r="98" spans="2:7" ht="12.75">
      <c r="B98" s="6"/>
      <c r="D98" s="7"/>
      <c r="E98" s="7"/>
      <c r="F98" s="7"/>
      <c r="G98" s="7"/>
    </row>
    <row r="99" spans="2:7" ht="12.75">
      <c r="B99" s="6"/>
      <c r="D99" s="7"/>
      <c r="E99" s="7"/>
      <c r="F99" s="7"/>
      <c r="G99" s="7"/>
    </row>
    <row r="100" spans="2:7" ht="12.75">
      <c r="B100" s="6"/>
      <c r="D100" s="7"/>
      <c r="E100" s="7"/>
      <c r="F100" s="7"/>
      <c r="G100" s="7"/>
    </row>
    <row r="101" spans="2:7" ht="12.75">
      <c r="B101" s="6"/>
      <c r="D101" s="7"/>
      <c r="E101" s="7"/>
      <c r="F101" s="7"/>
      <c r="G101" s="7"/>
    </row>
    <row r="102" spans="2:7" ht="12.75">
      <c r="B102" s="6"/>
      <c r="D102" s="7"/>
      <c r="E102" s="7"/>
      <c r="F102" s="7"/>
      <c r="G102" s="7"/>
    </row>
    <row r="103" spans="2:7" ht="12.75">
      <c r="B103" s="6"/>
      <c r="D103" s="7"/>
      <c r="E103" s="7"/>
      <c r="F103" s="7"/>
      <c r="G103" s="7"/>
    </row>
    <row r="104" spans="2:7" ht="12.75">
      <c r="B104" s="6"/>
      <c r="D104" s="7"/>
      <c r="E104" s="7"/>
      <c r="F104" s="7"/>
      <c r="G104" s="7"/>
    </row>
    <row r="105" spans="2:7" ht="12.75">
      <c r="B105" s="6"/>
      <c r="D105" s="7"/>
      <c r="E105" s="7"/>
      <c r="F105" s="7"/>
      <c r="G105" s="7"/>
    </row>
    <row r="106" spans="2:7" ht="12.75">
      <c r="B106" s="6"/>
      <c r="D106" s="7"/>
      <c r="E106" s="7"/>
      <c r="F106" s="7"/>
      <c r="G106" s="7"/>
    </row>
  </sheetData>
  <mergeCells count="40">
    <mergeCell ref="B1:Q1"/>
    <mergeCell ref="K34:L34"/>
    <mergeCell ref="M34:N34"/>
    <mergeCell ref="I34:J35"/>
    <mergeCell ref="B34:C34"/>
    <mergeCell ref="D34:F34"/>
    <mergeCell ref="O34:P34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62:J62"/>
    <mergeCell ref="I55:J55"/>
    <mergeCell ref="I56:J56"/>
    <mergeCell ref="I57:J57"/>
    <mergeCell ref="I58:J58"/>
    <mergeCell ref="I63:J63"/>
    <mergeCell ref="I59:J59"/>
    <mergeCell ref="I68:J68"/>
    <mergeCell ref="I64:J64"/>
    <mergeCell ref="I65:J65"/>
    <mergeCell ref="I66:J66"/>
    <mergeCell ref="I67:J67"/>
    <mergeCell ref="I60:J60"/>
    <mergeCell ref="I61:J61"/>
  </mergeCells>
  <hyperlinks>
    <hyperlink ref="P2:Q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557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s="283" t="s">
        <v>553</v>
      </c>
      <c r="C2" s="283"/>
      <c r="D2" s="283"/>
      <c r="E2" s="283"/>
      <c r="F2" s="283"/>
      <c r="G2" s="283"/>
      <c r="H2" s="283"/>
      <c r="I2" s="144"/>
      <c r="J2" s="180" t="s">
        <v>141</v>
      </c>
      <c r="Q2" s="144"/>
    </row>
    <row r="3" spans="2:17" ht="12.75">
      <c r="B3" s="283"/>
      <c r="C3" s="283"/>
      <c r="D3" s="283"/>
      <c r="E3" s="283"/>
      <c r="F3" s="283"/>
      <c r="G3" s="283"/>
      <c r="H3" s="283"/>
      <c r="I3" s="144"/>
      <c r="J3" s="180"/>
      <c r="Q3" s="144"/>
    </row>
    <row r="36" spans="4:9" ht="12.75">
      <c r="D36" s="166"/>
      <c r="E36" s="281" t="s">
        <v>451</v>
      </c>
      <c r="F36" s="281"/>
      <c r="G36" s="281"/>
      <c r="H36" s="281"/>
      <c r="I36" s="282"/>
    </row>
    <row r="37" spans="4:9" ht="30" customHeight="1">
      <c r="D37" s="167" t="s">
        <v>404</v>
      </c>
      <c r="E37" s="159">
        <v>2005</v>
      </c>
      <c r="F37" s="159">
        <v>2006</v>
      </c>
      <c r="G37" s="159">
        <v>2007</v>
      </c>
      <c r="H37" s="159">
        <v>2008</v>
      </c>
      <c r="I37" s="168">
        <v>2009</v>
      </c>
    </row>
    <row r="38" spans="4:9" ht="12.75">
      <c r="D38" s="169" t="s">
        <v>405</v>
      </c>
      <c r="E38" s="160">
        <v>7667</v>
      </c>
      <c r="F38" s="160">
        <v>7175</v>
      </c>
      <c r="G38" s="160">
        <v>7978</v>
      </c>
      <c r="H38" s="160">
        <v>8439</v>
      </c>
      <c r="I38" s="160">
        <v>8012</v>
      </c>
    </row>
    <row r="39" spans="3:9" ht="12.75">
      <c r="C39" s="161"/>
      <c r="D39" s="170" t="s">
        <v>406</v>
      </c>
      <c r="E39" s="100">
        <v>2120</v>
      </c>
      <c r="F39" s="100">
        <v>2122</v>
      </c>
      <c r="G39" s="100">
        <v>2561</v>
      </c>
      <c r="H39" s="100">
        <v>2921</v>
      </c>
      <c r="I39" s="100">
        <v>2996</v>
      </c>
    </row>
    <row r="40" spans="3:9" ht="12.75">
      <c r="C40" s="162"/>
      <c r="D40" s="170" t="s">
        <v>407</v>
      </c>
      <c r="E40" s="178">
        <f>E39/E$38*100</f>
        <v>27.650971696882742</v>
      </c>
      <c r="F40" s="178">
        <f>F39/F$38*100</f>
        <v>29.57491289198606</v>
      </c>
      <c r="G40" s="178">
        <f>G39/G$38*100</f>
        <v>32.1007771371271</v>
      </c>
      <c r="H40" s="178">
        <f>H39/H$38*100</f>
        <v>34.61310581822491</v>
      </c>
      <c r="I40" s="178">
        <f>I39/I$38*100</f>
        <v>37.393909136295555</v>
      </c>
    </row>
    <row r="41" spans="3:9" ht="12.75">
      <c r="C41" s="161"/>
      <c r="D41" s="170" t="s">
        <v>408</v>
      </c>
      <c r="E41" s="100">
        <v>3725</v>
      </c>
      <c r="F41" s="100">
        <v>3886</v>
      </c>
      <c r="G41" s="100">
        <v>4465</v>
      </c>
      <c r="H41" s="100">
        <v>4794</v>
      </c>
      <c r="I41" s="100">
        <v>4863</v>
      </c>
    </row>
    <row r="42" spans="3:9" ht="12.75">
      <c r="C42" s="162"/>
      <c r="D42" s="170" t="s">
        <v>409</v>
      </c>
      <c r="E42" s="178">
        <f>E41/E$38*100</f>
        <v>48.58484413721143</v>
      </c>
      <c r="F42" s="178">
        <f>F41/F$38*100</f>
        <v>54.1602787456446</v>
      </c>
      <c r="G42" s="178">
        <f>G41/G$38*100</f>
        <v>55.96640762095764</v>
      </c>
      <c r="H42" s="178">
        <f>H41/H$38*100</f>
        <v>56.80767863490935</v>
      </c>
      <c r="I42" s="178">
        <f>I41/I$38*100</f>
        <v>60.696455317024466</v>
      </c>
    </row>
    <row r="43" spans="3:9" ht="12.75">
      <c r="C43" s="162"/>
      <c r="D43" s="170" t="s">
        <v>410</v>
      </c>
      <c r="E43" s="100">
        <v>5416</v>
      </c>
      <c r="F43" s="100">
        <v>5420</v>
      </c>
      <c r="G43" s="100">
        <v>6137</v>
      </c>
      <c r="H43" s="100">
        <v>6507</v>
      </c>
      <c r="I43" s="100">
        <v>6489</v>
      </c>
    </row>
    <row r="44" spans="3:9" ht="12.75">
      <c r="C44" s="162"/>
      <c r="D44" s="170" t="s">
        <v>411</v>
      </c>
      <c r="E44" s="178">
        <f>E43/E38*100</f>
        <v>70.64040693882875</v>
      </c>
      <c r="F44" s="178">
        <f>F43/F38*100</f>
        <v>75.54006968641114</v>
      </c>
      <c r="G44" s="178">
        <f>G43/G38*100</f>
        <v>76.92404111306091</v>
      </c>
      <c r="H44" s="178">
        <f>H43/H38*100</f>
        <v>77.10629221471739</v>
      </c>
      <c r="I44" s="178">
        <f>I43/I38*100</f>
        <v>80.99101347978032</v>
      </c>
    </row>
    <row r="45" spans="4:9" ht="12.75">
      <c r="D45" s="163" t="s">
        <v>412</v>
      </c>
      <c r="E45" s="164">
        <v>60</v>
      </c>
      <c r="F45" s="164">
        <v>60</v>
      </c>
      <c r="G45" s="164">
        <v>60</v>
      </c>
      <c r="H45" s="164">
        <v>60</v>
      </c>
      <c r="I45" s="165">
        <v>60</v>
      </c>
    </row>
    <row r="46" spans="4:9" ht="12.75">
      <c r="D46" s="156" t="s">
        <v>413</v>
      </c>
      <c r="E46" s="157">
        <v>90</v>
      </c>
      <c r="F46" s="157">
        <v>90</v>
      </c>
      <c r="G46" s="157">
        <v>90</v>
      </c>
      <c r="H46" s="157">
        <v>90</v>
      </c>
      <c r="I46" s="158">
        <v>90</v>
      </c>
    </row>
    <row r="47" spans="8:9" ht="12.75">
      <c r="H47" s="18"/>
      <c r="I47" s="18"/>
    </row>
  </sheetData>
  <mergeCells count="3">
    <mergeCell ref="E36:I36"/>
    <mergeCell ref="B1:I1"/>
    <mergeCell ref="B2:H3"/>
  </mergeCells>
  <hyperlinks>
    <hyperlink ref="J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40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556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554</v>
      </c>
      <c r="D2" s="1"/>
      <c r="E2" s="1"/>
      <c r="F2" s="1"/>
      <c r="G2" s="1"/>
      <c r="H2" s="1"/>
      <c r="J2" s="144" t="s">
        <v>141</v>
      </c>
      <c r="Q2" s="144"/>
    </row>
    <row r="35" spans="4:9" ht="12.75">
      <c r="D35" s="166"/>
      <c r="E35" s="281" t="s">
        <v>451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4:9" ht="12.75">
      <c r="D37" s="169" t="s">
        <v>405</v>
      </c>
      <c r="E37" s="160">
        <v>7667</v>
      </c>
      <c r="F37" s="160">
        <v>7175</v>
      </c>
      <c r="G37" s="160">
        <v>7978</v>
      </c>
      <c r="H37" s="160">
        <v>7034</v>
      </c>
      <c r="I37" s="160">
        <v>8012</v>
      </c>
    </row>
    <row r="38" spans="3:9" ht="12.75">
      <c r="C38" s="161"/>
      <c r="D38" s="171" t="s">
        <v>414</v>
      </c>
      <c r="E38" s="37">
        <v>3587</v>
      </c>
      <c r="F38" s="37">
        <v>3516</v>
      </c>
      <c r="G38" s="37">
        <v>4090</v>
      </c>
      <c r="H38" s="37">
        <v>3851</v>
      </c>
      <c r="I38" s="37">
        <v>4917</v>
      </c>
    </row>
    <row r="39" spans="3:9" ht="12.75">
      <c r="C39" s="162"/>
      <c r="D39" s="171" t="s">
        <v>415</v>
      </c>
      <c r="E39" s="179">
        <f>E38/E$37*100</f>
        <v>46.78492239467849</v>
      </c>
      <c r="F39" s="179">
        <f>F38/F$37*100</f>
        <v>49.00348432055749</v>
      </c>
      <c r="G39" s="179">
        <f>G38/G$37*100</f>
        <v>51.26598144898471</v>
      </c>
      <c r="H39" s="179">
        <f>H38/H$37*100</f>
        <v>54.748365083878305</v>
      </c>
      <c r="I39" s="179">
        <f>I38/I$37*100</f>
        <v>61.370444333499755</v>
      </c>
    </row>
    <row r="40" spans="4:9" ht="12.75">
      <c r="D40" s="156" t="s">
        <v>424</v>
      </c>
      <c r="E40" s="157">
        <v>100</v>
      </c>
      <c r="F40" s="157">
        <v>100</v>
      </c>
      <c r="G40" s="157">
        <v>100</v>
      </c>
      <c r="H40" s="157">
        <v>100</v>
      </c>
      <c r="I40" s="158">
        <v>100</v>
      </c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40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555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547</v>
      </c>
      <c r="D2" s="1"/>
      <c r="E2" s="1"/>
      <c r="F2" s="1"/>
      <c r="G2" s="1"/>
      <c r="H2" s="1"/>
      <c r="J2" s="144" t="s">
        <v>141</v>
      </c>
      <c r="Q2" s="144"/>
    </row>
    <row r="35" spans="4:9" ht="12.75">
      <c r="D35" s="166"/>
      <c r="E35" s="281" t="s">
        <v>451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4:9" ht="12.75">
      <c r="D37" s="169" t="s">
        <v>405</v>
      </c>
      <c r="E37" s="160">
        <v>7673</v>
      </c>
      <c r="F37" s="160">
        <v>7175</v>
      </c>
      <c r="G37" s="160">
        <v>7978</v>
      </c>
      <c r="H37" s="160">
        <v>8439</v>
      </c>
      <c r="I37" s="160">
        <v>8012</v>
      </c>
    </row>
    <row r="38" spans="3:9" ht="12.75">
      <c r="C38" s="161"/>
      <c r="D38" s="170" t="s">
        <v>416</v>
      </c>
      <c r="E38" s="100">
        <v>2060</v>
      </c>
      <c r="F38" s="100">
        <v>2281</v>
      </c>
      <c r="G38" s="100">
        <v>2956</v>
      </c>
      <c r="H38" s="100">
        <v>3544</v>
      </c>
      <c r="I38" s="100">
        <v>3905</v>
      </c>
    </row>
    <row r="39" spans="3:9" ht="12.75">
      <c r="C39" s="162"/>
      <c r="D39" s="170" t="s">
        <v>417</v>
      </c>
      <c r="E39" s="178">
        <f>E38/E$37*100</f>
        <v>26.847386941222467</v>
      </c>
      <c r="F39" s="178">
        <f>F38/F$37*100</f>
        <v>31.790940766550523</v>
      </c>
      <c r="G39" s="178">
        <f>G38/G$37*100</f>
        <v>37.05189270493858</v>
      </c>
      <c r="H39" s="178">
        <f>H38/H$37*100</f>
        <v>41.995497096812414</v>
      </c>
      <c r="I39" s="178">
        <f>I38/I$37*100</f>
        <v>48.739390913629556</v>
      </c>
    </row>
    <row r="40" spans="4:9" ht="12.75">
      <c r="D40" s="156" t="s">
        <v>425</v>
      </c>
      <c r="E40" s="157">
        <v>80</v>
      </c>
      <c r="F40" s="157">
        <v>80</v>
      </c>
      <c r="G40" s="157">
        <v>80</v>
      </c>
      <c r="H40" s="157">
        <v>80</v>
      </c>
      <c r="I40" s="158">
        <v>80</v>
      </c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Q40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558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552</v>
      </c>
      <c r="D2" s="1"/>
      <c r="E2" s="1"/>
      <c r="F2" s="1"/>
      <c r="G2" s="1"/>
      <c r="H2" s="1"/>
      <c r="J2" s="144" t="s">
        <v>141</v>
      </c>
      <c r="Q2" s="144"/>
    </row>
    <row r="35" spans="4:9" ht="12.75">
      <c r="D35" s="166"/>
      <c r="E35" s="281" t="s">
        <v>451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4:9" ht="12.75">
      <c r="D37" s="169" t="s">
        <v>423</v>
      </c>
      <c r="E37" s="160">
        <v>6333</v>
      </c>
      <c r="F37" s="160">
        <v>5911</v>
      </c>
      <c r="G37" s="160">
        <v>6519</v>
      </c>
      <c r="H37" s="160">
        <v>7736</v>
      </c>
      <c r="I37" s="160">
        <v>7484</v>
      </c>
    </row>
    <row r="38" spans="3:9" ht="12.75">
      <c r="C38" s="161"/>
      <c r="D38" s="171" t="s">
        <v>418</v>
      </c>
      <c r="E38" s="37">
        <v>2596</v>
      </c>
      <c r="F38" s="37">
        <v>3004</v>
      </c>
      <c r="G38" s="37">
        <v>3864</v>
      </c>
      <c r="H38" s="37">
        <v>5196</v>
      </c>
      <c r="I38" s="37">
        <v>5105</v>
      </c>
    </row>
    <row r="39" spans="3:9" ht="12.75">
      <c r="C39" s="162"/>
      <c r="D39" s="171" t="s">
        <v>419</v>
      </c>
      <c r="E39" s="179">
        <f>E38/E$37*100</f>
        <v>40.99163113848097</v>
      </c>
      <c r="F39" s="179">
        <f>F38/F$37*100</f>
        <v>50.82050414481475</v>
      </c>
      <c r="G39" s="179">
        <f>G38/G$37*100</f>
        <v>59.272894615738615</v>
      </c>
      <c r="H39" s="179">
        <f>H38/H$37*100</f>
        <v>67.1664943123061</v>
      </c>
      <c r="I39" s="179">
        <f>I38/I$37*100</f>
        <v>68.21218599679317</v>
      </c>
    </row>
    <row r="40" spans="4:9" ht="12.75">
      <c r="D40" s="156" t="s">
        <v>426</v>
      </c>
      <c r="E40" s="157">
        <v>100</v>
      </c>
      <c r="F40" s="157">
        <v>100</v>
      </c>
      <c r="G40" s="157">
        <v>100</v>
      </c>
      <c r="H40" s="157">
        <v>100</v>
      </c>
      <c r="I40" s="158">
        <v>100</v>
      </c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2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6.7109375" style="1" customWidth="1"/>
    <col min="8" max="10" width="1.7109375" style="1" customWidth="1"/>
    <col min="11" max="11" width="9.28125" style="1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  <col min="17" max="17" width="9.28125" style="0" customWidth="1"/>
    <col min="18" max="18" width="11.28125" style="0" customWidth="1"/>
  </cols>
  <sheetData>
    <row r="1" spans="2:16" ht="12.75" customHeight="1">
      <c r="B1" s="284" t="s">
        <v>471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90"/>
    </row>
    <row r="2" spans="2:16" ht="12.75">
      <c r="B2" s="10" t="s">
        <v>486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250" t="s">
        <v>141</v>
      </c>
      <c r="N2" s="250"/>
      <c r="O2" s="250"/>
      <c r="P2" s="90"/>
    </row>
    <row r="3" spans="17:18" ht="12.75" customHeight="1">
      <c r="Q3" s="49"/>
      <c r="R3" s="286"/>
    </row>
    <row r="4" spans="17:18" ht="12.75">
      <c r="Q4" s="49"/>
      <c r="R4" s="286"/>
    </row>
    <row r="5" spans="17:18" ht="12.75">
      <c r="Q5" s="49"/>
      <c r="R5" s="286"/>
    </row>
    <row r="6" spans="17:18" ht="12.75">
      <c r="Q6" s="49"/>
      <c r="R6" s="286"/>
    </row>
    <row r="7" spans="17:18" ht="12.75">
      <c r="Q7" s="49"/>
      <c r="R7" s="286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8" ht="25.5" customHeight="1">
      <c r="B34" s="266">
        <v>2009</v>
      </c>
      <c r="C34" s="267"/>
      <c r="D34" s="268" t="s">
        <v>99</v>
      </c>
      <c r="E34" s="269"/>
      <c r="F34" s="269"/>
      <c r="G34" s="270"/>
      <c r="H34" s="84"/>
      <c r="I34" s="89"/>
      <c r="J34" s="85"/>
      <c r="K34" s="268" t="s">
        <v>98</v>
      </c>
      <c r="L34" s="270"/>
      <c r="M34" s="268" t="s">
        <v>131</v>
      </c>
      <c r="N34" s="270"/>
      <c r="O34" s="268" t="s">
        <v>132</v>
      </c>
      <c r="P34" s="270"/>
      <c r="Q34" s="268" t="s">
        <v>137</v>
      </c>
      <c r="R34" s="287"/>
    </row>
    <row r="35" spans="2:18" ht="63.75">
      <c r="B35" s="76" t="s">
        <v>93</v>
      </c>
      <c r="C35" s="77" t="s">
        <v>91</v>
      </c>
      <c r="D35" s="24" t="s">
        <v>71</v>
      </c>
      <c r="E35" s="24" t="s">
        <v>136</v>
      </c>
      <c r="F35" s="24" t="s">
        <v>135</v>
      </c>
      <c r="G35" s="24" t="s">
        <v>138</v>
      </c>
      <c r="H35" s="86" t="s">
        <v>72</v>
      </c>
      <c r="I35" s="88" t="s">
        <v>73</v>
      </c>
      <c r="J35" s="87" t="s">
        <v>108</v>
      </c>
      <c r="K35" s="14" t="s">
        <v>94</v>
      </c>
      <c r="L35" s="14" t="s">
        <v>95</v>
      </c>
      <c r="M35" s="14" t="s">
        <v>94</v>
      </c>
      <c r="N35" s="14" t="s">
        <v>95</v>
      </c>
      <c r="O35" s="14" t="s">
        <v>94</v>
      </c>
      <c r="P35" s="14" t="s">
        <v>95</v>
      </c>
      <c r="Q35" s="14" t="s">
        <v>94</v>
      </c>
      <c r="R35" s="15" t="s">
        <v>95</v>
      </c>
    </row>
    <row r="36" spans="2:18" ht="12.75">
      <c r="B36" s="8" t="s">
        <v>74</v>
      </c>
      <c r="C36" s="8" t="s">
        <v>46</v>
      </c>
      <c r="D36" s="16">
        <f>K36/L36*100</f>
        <v>11.910669975186105</v>
      </c>
      <c r="E36" s="16">
        <f>(K36+M36)/N36*100</f>
        <v>24.069478908188586</v>
      </c>
      <c r="F36" s="16">
        <f>(K36+M36+O36)/P36*100</f>
        <v>32.00992555831266</v>
      </c>
      <c r="G36" s="16">
        <f>(K36+M36+O36+Q36)/R36*100</f>
        <v>35.98014888337469</v>
      </c>
      <c r="H36" s="63">
        <f>E36-D36</f>
        <v>12.158808933002481</v>
      </c>
      <c r="I36" s="64">
        <f>F36-E36</f>
        <v>7.940446650124073</v>
      </c>
      <c r="J36" s="81">
        <f>G36-F36</f>
        <v>3.9702233250620296</v>
      </c>
      <c r="K36" s="30">
        <v>48</v>
      </c>
      <c r="L36" s="9">
        <v>403</v>
      </c>
      <c r="M36" s="9">
        <v>49</v>
      </c>
      <c r="N36" s="9">
        <v>403</v>
      </c>
      <c r="O36" s="9">
        <v>32</v>
      </c>
      <c r="P36" s="9">
        <v>403</v>
      </c>
      <c r="Q36" s="9">
        <v>16</v>
      </c>
      <c r="R36" s="9">
        <v>403</v>
      </c>
    </row>
    <row r="37" spans="2:18" ht="12.75">
      <c r="B37" s="8" t="s">
        <v>76</v>
      </c>
      <c r="C37" s="8" t="s">
        <v>49</v>
      </c>
      <c r="D37" s="16">
        <f aca="true" t="shared" si="0" ref="D37:D54">K37/L37*100</f>
        <v>0</v>
      </c>
      <c r="E37" s="16">
        <f aca="true" t="shared" si="1" ref="E37:E54">(K37+M37)/N37*100</f>
        <v>2.9702970297029703</v>
      </c>
      <c r="F37" s="16">
        <f aca="true" t="shared" si="2" ref="F37:F54">(K37+M37+O37)/P37*100</f>
        <v>2.9702970297029703</v>
      </c>
      <c r="G37" s="16">
        <f aca="true" t="shared" si="3" ref="G37:G54">(K37+M37+O37+Q37)/R37*100</f>
        <v>7.920792079207921</v>
      </c>
      <c r="H37" s="67">
        <f aca="true" t="shared" si="4" ref="H37:H54">E37-D37</f>
        <v>2.9702970297029703</v>
      </c>
      <c r="I37" s="68">
        <f aca="true" t="shared" si="5" ref="I37:I54">F37-E37</f>
        <v>0</v>
      </c>
      <c r="J37" s="82">
        <f aca="true" t="shared" si="6" ref="J37:J54">G37-F37</f>
        <v>4.9504950495049505</v>
      </c>
      <c r="K37" s="30">
        <v>0</v>
      </c>
      <c r="L37" s="9">
        <v>101</v>
      </c>
      <c r="M37" s="9">
        <v>3</v>
      </c>
      <c r="N37" s="9">
        <v>101</v>
      </c>
      <c r="O37" s="9">
        <v>0</v>
      </c>
      <c r="P37" s="9">
        <v>101</v>
      </c>
      <c r="Q37" s="9">
        <v>5</v>
      </c>
      <c r="R37" s="9">
        <v>101</v>
      </c>
    </row>
    <row r="38" spans="2:18" ht="12.75">
      <c r="B38" s="8" t="s">
        <v>105</v>
      </c>
      <c r="C38" s="8" t="s">
        <v>106</v>
      </c>
      <c r="D38" s="16">
        <f t="shared" si="0"/>
        <v>0</v>
      </c>
      <c r="E38" s="16">
        <f t="shared" si="1"/>
        <v>13.414634146341465</v>
      </c>
      <c r="F38" s="16">
        <f t="shared" si="2"/>
        <v>13.414634146341465</v>
      </c>
      <c r="G38" s="16">
        <f t="shared" si="3"/>
        <v>15.853658536585366</v>
      </c>
      <c r="H38" s="67">
        <f t="shared" si="4"/>
        <v>13.414634146341465</v>
      </c>
      <c r="I38" s="68">
        <f t="shared" si="5"/>
        <v>0</v>
      </c>
      <c r="J38" s="82">
        <f t="shared" si="6"/>
        <v>2.439024390243901</v>
      </c>
      <c r="K38" s="30">
        <v>0</v>
      </c>
      <c r="L38" s="9">
        <v>82</v>
      </c>
      <c r="M38" s="9">
        <v>11</v>
      </c>
      <c r="N38" s="9">
        <v>82</v>
      </c>
      <c r="O38" s="9">
        <v>0</v>
      </c>
      <c r="P38" s="9">
        <v>82</v>
      </c>
      <c r="Q38" s="9">
        <v>2</v>
      </c>
      <c r="R38" s="9">
        <v>82</v>
      </c>
    </row>
    <row r="39" spans="2:18" ht="12.75">
      <c r="B39" s="8" t="s">
        <v>78</v>
      </c>
      <c r="C39" s="8" t="s">
        <v>107</v>
      </c>
      <c r="D39" s="16">
        <f t="shared" si="0"/>
        <v>1.8518518518518516</v>
      </c>
      <c r="E39" s="16">
        <f t="shared" si="1"/>
        <v>5.555555555555555</v>
      </c>
      <c r="F39" s="16">
        <f t="shared" si="2"/>
        <v>16.666666666666664</v>
      </c>
      <c r="G39" s="16">
        <f t="shared" si="3"/>
        <v>19.1358024691358</v>
      </c>
      <c r="H39" s="67">
        <f t="shared" si="4"/>
        <v>3.7037037037037037</v>
      </c>
      <c r="I39" s="68">
        <f t="shared" si="5"/>
        <v>11.111111111111109</v>
      </c>
      <c r="J39" s="82">
        <f t="shared" si="6"/>
        <v>2.469135802469136</v>
      </c>
      <c r="K39" s="30">
        <v>3</v>
      </c>
      <c r="L39" s="9">
        <v>162</v>
      </c>
      <c r="M39" s="9">
        <v>6</v>
      </c>
      <c r="N39" s="9">
        <v>162</v>
      </c>
      <c r="O39" s="9">
        <v>18</v>
      </c>
      <c r="P39" s="9">
        <v>162</v>
      </c>
      <c r="Q39" s="9">
        <v>4</v>
      </c>
      <c r="R39" s="9">
        <v>162</v>
      </c>
    </row>
    <row r="40" spans="2:18" ht="12.75">
      <c r="B40" s="8" t="s">
        <v>79</v>
      </c>
      <c r="C40" s="8" t="s">
        <v>51</v>
      </c>
      <c r="D40" s="16">
        <f t="shared" si="0"/>
        <v>6.25</v>
      </c>
      <c r="E40" s="16">
        <f t="shared" si="1"/>
        <v>45.714285714285715</v>
      </c>
      <c r="F40" s="16">
        <f t="shared" si="2"/>
        <v>64.64285714285715</v>
      </c>
      <c r="G40" s="16">
        <f t="shared" si="3"/>
        <v>80.71428571428572</v>
      </c>
      <c r="H40" s="67">
        <f t="shared" si="4"/>
        <v>39.464285714285715</v>
      </c>
      <c r="I40" s="68">
        <f t="shared" si="5"/>
        <v>18.928571428571438</v>
      </c>
      <c r="J40" s="82">
        <f t="shared" si="6"/>
        <v>16.07142857142857</v>
      </c>
      <c r="K40" s="30">
        <v>35</v>
      </c>
      <c r="L40" s="9">
        <v>560</v>
      </c>
      <c r="M40" s="9">
        <v>221</v>
      </c>
      <c r="N40" s="9">
        <v>560</v>
      </c>
      <c r="O40" s="9">
        <v>106</v>
      </c>
      <c r="P40" s="9">
        <v>560</v>
      </c>
      <c r="Q40" s="9">
        <v>90</v>
      </c>
      <c r="R40" s="9">
        <v>560</v>
      </c>
    </row>
    <row r="41" spans="2:18" ht="12.75">
      <c r="B41" s="8" t="s">
        <v>83</v>
      </c>
      <c r="C41" s="8" t="s">
        <v>2</v>
      </c>
      <c r="D41" s="16">
        <f t="shared" si="0"/>
        <v>0</v>
      </c>
      <c r="E41" s="16">
        <f t="shared" si="1"/>
        <v>0</v>
      </c>
      <c r="F41" s="16">
        <f t="shared" si="2"/>
        <v>1.2345679012345678</v>
      </c>
      <c r="G41" s="16">
        <f t="shared" si="3"/>
        <v>1.2345679012345678</v>
      </c>
      <c r="H41" s="67">
        <f t="shared" si="4"/>
        <v>0</v>
      </c>
      <c r="I41" s="68">
        <f t="shared" si="5"/>
        <v>1.2345679012345678</v>
      </c>
      <c r="J41" s="82">
        <f t="shared" si="6"/>
        <v>0</v>
      </c>
      <c r="K41" s="30">
        <v>0</v>
      </c>
      <c r="L41" s="9">
        <v>81</v>
      </c>
      <c r="M41" s="9">
        <v>0</v>
      </c>
      <c r="N41" s="9">
        <v>81</v>
      </c>
      <c r="O41" s="9">
        <v>1</v>
      </c>
      <c r="P41" s="9">
        <v>81</v>
      </c>
      <c r="Q41" s="9">
        <v>0</v>
      </c>
      <c r="R41" s="9">
        <v>81</v>
      </c>
    </row>
    <row r="42" spans="2:18" ht="12.75">
      <c r="B42" s="8" t="s">
        <v>86</v>
      </c>
      <c r="C42" s="8" t="s">
        <v>56</v>
      </c>
      <c r="D42" s="16">
        <f t="shared" si="0"/>
        <v>2.027027027027027</v>
      </c>
      <c r="E42" s="16">
        <f t="shared" si="1"/>
        <v>20.27027027027027</v>
      </c>
      <c r="F42" s="16">
        <f t="shared" si="2"/>
        <v>35.13513513513514</v>
      </c>
      <c r="G42" s="16">
        <f t="shared" si="3"/>
        <v>48.64864864864865</v>
      </c>
      <c r="H42" s="67">
        <f t="shared" si="4"/>
        <v>18.243243243243242</v>
      </c>
      <c r="I42" s="68">
        <f t="shared" si="5"/>
        <v>14.864864864864867</v>
      </c>
      <c r="J42" s="82">
        <f t="shared" si="6"/>
        <v>13.513513513513516</v>
      </c>
      <c r="K42" s="30">
        <v>3</v>
      </c>
      <c r="L42" s="9">
        <v>148</v>
      </c>
      <c r="M42" s="9">
        <v>27</v>
      </c>
      <c r="N42" s="9">
        <v>148</v>
      </c>
      <c r="O42" s="9">
        <v>22</v>
      </c>
      <c r="P42" s="9">
        <v>148</v>
      </c>
      <c r="Q42" s="9">
        <v>20</v>
      </c>
      <c r="R42" s="9">
        <v>148</v>
      </c>
    </row>
    <row r="43" spans="2:18" ht="12.75">
      <c r="B43" s="8" t="s">
        <v>57</v>
      </c>
      <c r="C43" s="8" t="s">
        <v>5</v>
      </c>
      <c r="D43" s="16">
        <f t="shared" si="0"/>
        <v>0</v>
      </c>
      <c r="E43" s="16">
        <f t="shared" si="1"/>
        <v>5.027932960893855</v>
      </c>
      <c r="F43" s="16">
        <f t="shared" si="2"/>
        <v>15.083798882681565</v>
      </c>
      <c r="G43" s="16">
        <f t="shared" si="3"/>
        <v>24.581005586592177</v>
      </c>
      <c r="H43" s="67">
        <f t="shared" si="4"/>
        <v>5.027932960893855</v>
      </c>
      <c r="I43" s="68">
        <f t="shared" si="5"/>
        <v>10.05586592178771</v>
      </c>
      <c r="J43" s="82">
        <f t="shared" si="6"/>
        <v>9.497206703910612</v>
      </c>
      <c r="K43" s="30">
        <v>0</v>
      </c>
      <c r="L43" s="9">
        <v>179</v>
      </c>
      <c r="M43" s="9">
        <v>9</v>
      </c>
      <c r="N43" s="9">
        <v>179</v>
      </c>
      <c r="O43" s="9">
        <v>18</v>
      </c>
      <c r="P43" s="9">
        <v>179</v>
      </c>
      <c r="Q43" s="9">
        <v>17</v>
      </c>
      <c r="R43" s="9">
        <v>179</v>
      </c>
    </row>
    <row r="44" spans="2:18" ht="12.75">
      <c r="B44" s="8" t="s">
        <v>58</v>
      </c>
      <c r="C44" s="8" t="s">
        <v>6</v>
      </c>
      <c r="D44" s="16">
        <f t="shared" si="0"/>
        <v>0</v>
      </c>
      <c r="E44" s="16">
        <f t="shared" si="1"/>
        <v>21.52317880794702</v>
      </c>
      <c r="F44" s="16">
        <f t="shared" si="2"/>
        <v>41.390728476821195</v>
      </c>
      <c r="G44" s="16">
        <f t="shared" si="3"/>
        <v>51.98675496688742</v>
      </c>
      <c r="H44" s="67">
        <f t="shared" si="4"/>
        <v>21.52317880794702</v>
      </c>
      <c r="I44" s="68">
        <f t="shared" si="5"/>
        <v>19.867549668874176</v>
      </c>
      <c r="J44" s="82">
        <f t="shared" si="6"/>
        <v>10.596026490066222</v>
      </c>
      <c r="K44" s="30">
        <v>0</v>
      </c>
      <c r="L44" s="9">
        <v>302</v>
      </c>
      <c r="M44" s="9">
        <v>65</v>
      </c>
      <c r="N44" s="9">
        <v>302</v>
      </c>
      <c r="O44" s="9">
        <v>60</v>
      </c>
      <c r="P44" s="9">
        <v>302</v>
      </c>
      <c r="Q44" s="9">
        <v>32</v>
      </c>
      <c r="R44" s="9">
        <v>302</v>
      </c>
    </row>
    <row r="45" spans="2:18" ht="12.75">
      <c r="B45" s="8" t="s">
        <v>59</v>
      </c>
      <c r="C45" s="8" t="s">
        <v>7</v>
      </c>
      <c r="D45" s="16">
        <f t="shared" si="0"/>
        <v>1.21580547112462</v>
      </c>
      <c r="E45" s="16">
        <f t="shared" si="1"/>
        <v>6.68693009118541</v>
      </c>
      <c r="F45" s="16">
        <f t="shared" si="2"/>
        <v>19.148936170212767</v>
      </c>
      <c r="G45" s="16">
        <f t="shared" si="3"/>
        <v>25.53191489361702</v>
      </c>
      <c r="H45" s="67">
        <f t="shared" si="4"/>
        <v>5.47112462006079</v>
      </c>
      <c r="I45" s="68">
        <f t="shared" si="5"/>
        <v>12.462006079027358</v>
      </c>
      <c r="J45" s="82">
        <f t="shared" si="6"/>
        <v>6.382978723404253</v>
      </c>
      <c r="K45" s="30">
        <v>4</v>
      </c>
      <c r="L45" s="9">
        <v>329</v>
      </c>
      <c r="M45" s="9">
        <v>18</v>
      </c>
      <c r="N45" s="9">
        <v>329</v>
      </c>
      <c r="O45" s="9">
        <v>41</v>
      </c>
      <c r="P45" s="9">
        <v>329</v>
      </c>
      <c r="Q45" s="9">
        <v>21</v>
      </c>
      <c r="R45" s="9">
        <v>329</v>
      </c>
    </row>
    <row r="46" spans="2:18" ht="12.75">
      <c r="B46" s="8" t="s">
        <v>60</v>
      </c>
      <c r="C46" s="8" t="s">
        <v>8</v>
      </c>
      <c r="D46" s="16">
        <f t="shared" si="0"/>
        <v>0.8298755186721992</v>
      </c>
      <c r="E46" s="16">
        <f t="shared" si="1"/>
        <v>23.236514522821576</v>
      </c>
      <c r="F46" s="16">
        <f t="shared" si="2"/>
        <v>53.7344398340249</v>
      </c>
      <c r="G46" s="16">
        <f t="shared" si="3"/>
        <v>72.40663900414937</v>
      </c>
      <c r="H46" s="67">
        <f t="shared" si="4"/>
        <v>22.406639004149376</v>
      </c>
      <c r="I46" s="68">
        <f t="shared" si="5"/>
        <v>30.49792531120332</v>
      </c>
      <c r="J46" s="82">
        <f t="shared" si="6"/>
        <v>18.672199170124472</v>
      </c>
      <c r="K46" s="30">
        <v>4</v>
      </c>
      <c r="L46" s="9">
        <v>482</v>
      </c>
      <c r="M46" s="9">
        <v>108</v>
      </c>
      <c r="N46" s="9">
        <v>482</v>
      </c>
      <c r="O46" s="9">
        <v>147</v>
      </c>
      <c r="P46" s="9">
        <v>482</v>
      </c>
      <c r="Q46" s="9">
        <v>90</v>
      </c>
      <c r="R46" s="9">
        <v>482</v>
      </c>
    </row>
    <row r="47" spans="2:18" ht="12.75">
      <c r="B47" s="8" t="s">
        <v>61</v>
      </c>
      <c r="C47" s="8" t="s">
        <v>61</v>
      </c>
      <c r="D47" s="16">
        <f t="shared" si="0"/>
        <v>29.039812646370024</v>
      </c>
      <c r="E47" s="16">
        <f t="shared" si="1"/>
        <v>59.250585480093676</v>
      </c>
      <c r="F47" s="16">
        <f t="shared" si="2"/>
        <v>69.55503512880561</v>
      </c>
      <c r="G47" s="16">
        <f t="shared" si="3"/>
        <v>80.32786885245902</v>
      </c>
      <c r="H47" s="67">
        <f t="shared" si="4"/>
        <v>30.210772833723652</v>
      </c>
      <c r="I47" s="68">
        <f t="shared" si="5"/>
        <v>10.304449648711937</v>
      </c>
      <c r="J47" s="82">
        <f t="shared" si="6"/>
        <v>10.772833723653406</v>
      </c>
      <c r="K47" s="30">
        <v>124</v>
      </c>
      <c r="L47" s="9">
        <v>427</v>
      </c>
      <c r="M47" s="9">
        <v>129</v>
      </c>
      <c r="N47" s="9">
        <v>427</v>
      </c>
      <c r="O47" s="9">
        <v>44</v>
      </c>
      <c r="P47" s="9">
        <v>427</v>
      </c>
      <c r="Q47" s="9">
        <v>46</v>
      </c>
      <c r="R47" s="9">
        <v>427</v>
      </c>
    </row>
    <row r="48" spans="2:18" ht="12.75">
      <c r="B48" s="8" t="s">
        <v>62</v>
      </c>
      <c r="C48" s="8" t="s">
        <v>9</v>
      </c>
      <c r="D48" s="16">
        <f t="shared" si="0"/>
        <v>8.108108108108109</v>
      </c>
      <c r="E48" s="16">
        <f t="shared" si="1"/>
        <v>9.45945945945946</v>
      </c>
      <c r="F48" s="16">
        <f t="shared" si="2"/>
        <v>17.56756756756757</v>
      </c>
      <c r="G48" s="16">
        <f t="shared" si="3"/>
        <v>32.432432432432435</v>
      </c>
      <c r="H48" s="67">
        <f t="shared" si="4"/>
        <v>1.3513513513513509</v>
      </c>
      <c r="I48" s="68">
        <f t="shared" si="5"/>
        <v>8.108108108108109</v>
      </c>
      <c r="J48" s="82">
        <f t="shared" si="6"/>
        <v>14.864864864864867</v>
      </c>
      <c r="K48" s="30">
        <v>6</v>
      </c>
      <c r="L48" s="9">
        <v>74</v>
      </c>
      <c r="M48" s="9">
        <v>1</v>
      </c>
      <c r="N48" s="9">
        <v>74</v>
      </c>
      <c r="O48" s="9">
        <v>6</v>
      </c>
      <c r="P48" s="9">
        <v>74</v>
      </c>
      <c r="Q48" s="9">
        <v>11</v>
      </c>
      <c r="R48" s="9">
        <v>74</v>
      </c>
    </row>
    <row r="49" spans="2:18" ht="12.75">
      <c r="B49" s="8" t="s">
        <v>63</v>
      </c>
      <c r="C49" s="8" t="s">
        <v>10</v>
      </c>
      <c r="D49" s="16">
        <f t="shared" si="0"/>
        <v>4.046242774566474</v>
      </c>
      <c r="E49" s="16">
        <f t="shared" si="1"/>
        <v>20.23121387283237</v>
      </c>
      <c r="F49" s="16">
        <f t="shared" si="2"/>
        <v>30.63583815028902</v>
      </c>
      <c r="G49" s="16">
        <f t="shared" si="3"/>
        <v>42.19653179190752</v>
      </c>
      <c r="H49" s="67">
        <f t="shared" si="4"/>
        <v>16.184971098265898</v>
      </c>
      <c r="I49" s="68">
        <f t="shared" si="5"/>
        <v>10.404624277456648</v>
      </c>
      <c r="J49" s="82">
        <f t="shared" si="6"/>
        <v>11.5606936416185</v>
      </c>
      <c r="K49" s="30">
        <v>7</v>
      </c>
      <c r="L49" s="9">
        <v>173</v>
      </c>
      <c r="M49" s="9">
        <v>28</v>
      </c>
      <c r="N49" s="9">
        <v>173</v>
      </c>
      <c r="O49" s="9">
        <v>18</v>
      </c>
      <c r="P49" s="9">
        <v>173</v>
      </c>
      <c r="Q49" s="9">
        <v>20</v>
      </c>
      <c r="R49" s="9">
        <v>173</v>
      </c>
    </row>
    <row r="50" spans="2:18" ht="12.75">
      <c r="B50" s="8" t="s">
        <v>65</v>
      </c>
      <c r="C50" s="8" t="s">
        <v>11</v>
      </c>
      <c r="D50" s="16">
        <f t="shared" si="0"/>
        <v>1.0416666666666665</v>
      </c>
      <c r="E50" s="16">
        <f t="shared" si="1"/>
        <v>5.208333333333334</v>
      </c>
      <c r="F50" s="16">
        <f t="shared" si="2"/>
        <v>15.104166666666666</v>
      </c>
      <c r="G50" s="16">
        <f t="shared" si="3"/>
        <v>27.604166666666668</v>
      </c>
      <c r="H50" s="67">
        <f t="shared" si="4"/>
        <v>4.166666666666668</v>
      </c>
      <c r="I50" s="68">
        <f t="shared" si="5"/>
        <v>9.895833333333332</v>
      </c>
      <c r="J50" s="82">
        <f t="shared" si="6"/>
        <v>12.500000000000002</v>
      </c>
      <c r="K50" s="30">
        <v>2</v>
      </c>
      <c r="L50" s="9">
        <v>192</v>
      </c>
      <c r="M50" s="9">
        <v>8</v>
      </c>
      <c r="N50" s="9">
        <v>192</v>
      </c>
      <c r="O50" s="9">
        <v>19</v>
      </c>
      <c r="P50" s="9">
        <v>192</v>
      </c>
      <c r="Q50" s="9">
        <v>24</v>
      </c>
      <c r="R50" s="9">
        <v>192</v>
      </c>
    </row>
    <row r="51" spans="2:18" ht="12.75">
      <c r="B51" s="8" t="s">
        <v>87</v>
      </c>
      <c r="C51" s="8" t="s">
        <v>12</v>
      </c>
      <c r="D51" s="16">
        <f t="shared" si="0"/>
        <v>14.814814814814813</v>
      </c>
      <c r="E51" s="16">
        <f t="shared" si="1"/>
        <v>18.51851851851852</v>
      </c>
      <c r="F51" s="16">
        <f t="shared" si="2"/>
        <v>18.51851851851852</v>
      </c>
      <c r="G51" s="16">
        <f t="shared" si="3"/>
        <v>29.629629629629626</v>
      </c>
      <c r="H51" s="67">
        <f t="shared" si="4"/>
        <v>3.703703703703706</v>
      </c>
      <c r="I51" s="68">
        <f t="shared" si="5"/>
        <v>0</v>
      </c>
      <c r="J51" s="82">
        <f t="shared" si="6"/>
        <v>11.111111111111107</v>
      </c>
      <c r="K51" s="30">
        <v>8</v>
      </c>
      <c r="L51" s="9">
        <v>54</v>
      </c>
      <c r="M51" s="9">
        <v>2</v>
      </c>
      <c r="N51" s="9">
        <v>54</v>
      </c>
      <c r="O51" s="9">
        <v>0</v>
      </c>
      <c r="P51" s="9">
        <v>54</v>
      </c>
      <c r="Q51" s="9">
        <v>6</v>
      </c>
      <c r="R51" s="9">
        <v>54</v>
      </c>
    </row>
    <row r="52" spans="2:18" ht="12.75">
      <c r="B52" s="8" t="s">
        <v>88</v>
      </c>
      <c r="C52" s="8" t="s">
        <v>15</v>
      </c>
      <c r="D52" s="16">
        <f t="shared" si="0"/>
        <v>0.8849557522123894</v>
      </c>
      <c r="E52" s="16">
        <f t="shared" si="1"/>
        <v>9.734513274336283</v>
      </c>
      <c r="F52" s="16">
        <f t="shared" si="2"/>
        <v>9.734513274336283</v>
      </c>
      <c r="G52" s="16">
        <f t="shared" si="3"/>
        <v>13.274336283185843</v>
      </c>
      <c r="H52" s="149">
        <f t="shared" si="4"/>
        <v>8.849557522123893</v>
      </c>
      <c r="I52" s="150">
        <f t="shared" si="5"/>
        <v>0</v>
      </c>
      <c r="J52" s="151">
        <f t="shared" si="6"/>
        <v>3.5398230088495595</v>
      </c>
      <c r="K52" s="30">
        <v>1</v>
      </c>
      <c r="L52" s="9">
        <v>113</v>
      </c>
      <c r="M52" s="9">
        <v>10</v>
      </c>
      <c r="N52" s="9">
        <v>113</v>
      </c>
      <c r="O52" s="9">
        <v>0</v>
      </c>
      <c r="P52" s="9">
        <v>113</v>
      </c>
      <c r="Q52" s="9">
        <v>4</v>
      </c>
      <c r="R52" s="9">
        <v>113</v>
      </c>
    </row>
    <row r="53" spans="2:18" ht="12.75">
      <c r="B53" s="8" t="s">
        <v>89</v>
      </c>
      <c r="C53" s="8" t="s">
        <v>367</v>
      </c>
      <c r="D53" s="16">
        <f t="shared" si="0"/>
        <v>2.9629629629629632</v>
      </c>
      <c r="E53" s="16">
        <f t="shared" si="1"/>
        <v>12.592592592592592</v>
      </c>
      <c r="F53" s="16">
        <f t="shared" si="2"/>
        <v>31.851851851851855</v>
      </c>
      <c r="G53" s="16">
        <f t="shared" si="3"/>
        <v>40</v>
      </c>
      <c r="H53" s="149">
        <f t="shared" si="4"/>
        <v>9.629629629629628</v>
      </c>
      <c r="I53" s="150">
        <f t="shared" si="5"/>
        <v>19.259259259259263</v>
      </c>
      <c r="J53" s="151">
        <f t="shared" si="6"/>
        <v>8.148148148148145</v>
      </c>
      <c r="K53" s="30">
        <v>4</v>
      </c>
      <c r="L53" s="9">
        <v>135</v>
      </c>
      <c r="M53" s="9">
        <v>13</v>
      </c>
      <c r="N53" s="9">
        <v>135</v>
      </c>
      <c r="O53" s="9">
        <v>26</v>
      </c>
      <c r="P53" s="9">
        <v>135</v>
      </c>
      <c r="Q53" s="9">
        <v>11</v>
      </c>
      <c r="R53" s="9">
        <v>135</v>
      </c>
    </row>
    <row r="54" spans="2:18" ht="12.75">
      <c r="B54" s="8" t="s">
        <v>90</v>
      </c>
      <c r="C54" s="8" t="s">
        <v>90</v>
      </c>
      <c r="D54" s="16">
        <f t="shared" si="0"/>
        <v>6.229672254190643</v>
      </c>
      <c r="E54" s="16">
        <f t="shared" si="1"/>
        <v>23.942957217913435</v>
      </c>
      <c r="F54" s="16">
        <f t="shared" si="2"/>
        <v>37.90342757067801</v>
      </c>
      <c r="G54" s="16">
        <f t="shared" si="3"/>
        <v>48.386289717287966</v>
      </c>
      <c r="H54" s="71">
        <f t="shared" si="4"/>
        <v>17.713284963722792</v>
      </c>
      <c r="I54" s="72">
        <f t="shared" si="5"/>
        <v>13.960470352764577</v>
      </c>
      <c r="J54" s="83">
        <f t="shared" si="6"/>
        <v>10.482862146609953</v>
      </c>
      <c r="K54" s="30">
        <f>SUM(K36:K53)</f>
        <v>249</v>
      </c>
      <c r="L54" s="9">
        <f aca="true" t="shared" si="7" ref="L54:R54">SUM(L36:L53)</f>
        <v>3997</v>
      </c>
      <c r="M54" s="9">
        <f t="shared" si="7"/>
        <v>708</v>
      </c>
      <c r="N54" s="9">
        <f t="shared" si="7"/>
        <v>3997</v>
      </c>
      <c r="O54" s="9">
        <f t="shared" si="7"/>
        <v>558</v>
      </c>
      <c r="P54" s="9">
        <f t="shared" si="7"/>
        <v>3997</v>
      </c>
      <c r="Q54" s="9">
        <f t="shared" si="7"/>
        <v>419</v>
      </c>
      <c r="R54" s="9">
        <f t="shared" si="7"/>
        <v>3997</v>
      </c>
    </row>
    <row r="55" spans="2:18" ht="24.75" customHeight="1">
      <c r="B55" s="285" t="s">
        <v>139</v>
      </c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</row>
    <row r="56" ht="12.75">
      <c r="B56" s="17" t="s">
        <v>113</v>
      </c>
    </row>
    <row r="57" ht="12.75">
      <c r="B57" s="53" t="s">
        <v>129</v>
      </c>
    </row>
    <row r="59" spans="2:8" ht="12.75">
      <c r="B59" s="6"/>
      <c r="C59" s="6"/>
      <c r="D59" s="7"/>
      <c r="E59" s="7"/>
      <c r="F59" s="7"/>
      <c r="G59" s="7"/>
      <c r="H59" s="7"/>
    </row>
    <row r="60" spans="2:8" ht="12.75">
      <c r="B60" s="6"/>
      <c r="D60" s="7"/>
      <c r="E60" s="7"/>
      <c r="F60" s="7"/>
      <c r="G60" s="7"/>
      <c r="H60" s="7"/>
    </row>
    <row r="61" spans="2:8" ht="12.75">
      <c r="B61" s="6"/>
      <c r="D61" s="7"/>
      <c r="E61" s="7"/>
      <c r="F61" s="7"/>
      <c r="G61" s="7"/>
      <c r="H61" s="7"/>
    </row>
    <row r="62" spans="2:8" ht="12.75">
      <c r="B62" s="6"/>
      <c r="D62" s="7"/>
      <c r="E62" s="7"/>
      <c r="F62" s="7"/>
      <c r="G62" s="7"/>
      <c r="H62" s="7"/>
    </row>
    <row r="63" spans="2:16" ht="12.75">
      <c r="B63" s="6"/>
      <c r="D63" s="7"/>
      <c r="E63" s="7"/>
      <c r="F63" s="7"/>
      <c r="G63" s="7"/>
      <c r="H63" s="7"/>
      <c r="P63" s="4"/>
    </row>
    <row r="64" spans="2:16" ht="12.75">
      <c r="B64" s="6"/>
      <c r="D64" s="7"/>
      <c r="E64" s="7"/>
      <c r="F64" s="7"/>
      <c r="G64" s="7"/>
      <c r="H64" s="7"/>
      <c r="P64" s="4"/>
    </row>
    <row r="65" spans="2:16" ht="12.75">
      <c r="B65" s="6"/>
      <c r="D65" s="7"/>
      <c r="E65" s="7"/>
      <c r="F65" s="7"/>
      <c r="G65" s="7"/>
      <c r="H65" s="7"/>
      <c r="N65" s="5"/>
      <c r="O65" s="5"/>
      <c r="P65" s="5"/>
    </row>
    <row r="66" spans="2:16" ht="12.75">
      <c r="B66" s="6"/>
      <c r="D66" s="7"/>
      <c r="E66" s="7"/>
      <c r="F66" s="7"/>
      <c r="G66" s="7"/>
      <c r="H66" s="7"/>
      <c r="P66" s="4"/>
    </row>
    <row r="67" spans="2:8" ht="12.75">
      <c r="B67" s="6"/>
      <c r="D67" s="7"/>
      <c r="E67" s="7"/>
      <c r="F67" s="7"/>
      <c r="G67" s="7"/>
      <c r="H67" s="7"/>
    </row>
    <row r="68" spans="2:8" ht="12.75">
      <c r="B68" s="6"/>
      <c r="D68" s="7"/>
      <c r="E68" s="7"/>
      <c r="F68" s="7"/>
      <c r="G68" s="7"/>
      <c r="H68" s="7"/>
    </row>
    <row r="69" spans="2:8" ht="12.75">
      <c r="B69" s="6"/>
      <c r="D69" s="7"/>
      <c r="E69" s="7"/>
      <c r="F69" s="7"/>
      <c r="G69" s="7"/>
      <c r="H69" s="7"/>
    </row>
    <row r="70" spans="2:8" ht="12.75">
      <c r="B70" s="6"/>
      <c r="D70" s="7"/>
      <c r="E70" s="7"/>
      <c r="F70" s="7"/>
      <c r="G70" s="7"/>
      <c r="H70" s="7"/>
    </row>
    <row r="71" spans="2:8" ht="12.75">
      <c r="B71" s="6"/>
      <c r="D71" s="7"/>
      <c r="E71" s="7"/>
      <c r="F71" s="7"/>
      <c r="G71" s="7"/>
      <c r="H71" s="7"/>
    </row>
    <row r="72" spans="2:8" ht="12.75">
      <c r="B72" s="6"/>
      <c r="D72" s="7"/>
      <c r="E72" s="7"/>
      <c r="F72" s="7"/>
      <c r="G72" s="7"/>
      <c r="H72" s="7"/>
    </row>
    <row r="73" spans="2:8" ht="12.75">
      <c r="B73" s="6"/>
      <c r="D73" s="7"/>
      <c r="E73" s="7"/>
      <c r="F73" s="7"/>
      <c r="G73" s="7"/>
      <c r="H73" s="7"/>
    </row>
    <row r="74" spans="2:8" ht="12.75">
      <c r="B74" s="6"/>
      <c r="D74" s="7"/>
      <c r="E74" s="7"/>
      <c r="F74" s="7"/>
      <c r="G74" s="7"/>
      <c r="H74" s="7"/>
    </row>
    <row r="75" spans="2:8" ht="12.75">
      <c r="B75" s="6"/>
      <c r="D75" s="7"/>
      <c r="E75" s="7"/>
      <c r="F75" s="7"/>
      <c r="G75" s="7"/>
      <c r="H75" s="7"/>
    </row>
    <row r="76" spans="2:8" ht="12.75">
      <c r="B76" s="6"/>
      <c r="D76" s="7"/>
      <c r="E76" s="7"/>
      <c r="F76" s="7"/>
      <c r="G76" s="7"/>
      <c r="H76" s="7"/>
    </row>
    <row r="77" spans="2:8" ht="12.75">
      <c r="B77" s="6"/>
      <c r="D77" s="7"/>
      <c r="E77" s="7"/>
      <c r="F77" s="7"/>
      <c r="G77" s="7"/>
      <c r="H77" s="7"/>
    </row>
    <row r="78" spans="2:8" ht="12.75">
      <c r="B78" s="6"/>
      <c r="D78" s="7"/>
      <c r="E78" s="7"/>
      <c r="F78" s="7"/>
      <c r="G78" s="7"/>
      <c r="H78" s="7"/>
    </row>
    <row r="79" spans="2:8" ht="12.75">
      <c r="B79" s="6"/>
      <c r="D79" s="7"/>
      <c r="E79" s="7"/>
      <c r="F79" s="7"/>
      <c r="G79" s="7"/>
      <c r="H79" s="7"/>
    </row>
    <row r="80" spans="2:8" ht="12.75">
      <c r="B80" s="6"/>
      <c r="D80" s="7"/>
      <c r="E80" s="7"/>
      <c r="F80" s="7"/>
      <c r="G80" s="7"/>
      <c r="H80" s="7"/>
    </row>
    <row r="81" spans="2:8" ht="12.75">
      <c r="B81" s="6"/>
      <c r="D81" s="7"/>
      <c r="E81" s="7"/>
      <c r="F81" s="7"/>
      <c r="G81" s="7"/>
      <c r="H81" s="7"/>
    </row>
    <row r="82" spans="2:8" ht="12.75">
      <c r="B82" s="6"/>
      <c r="D82" s="7"/>
      <c r="E82" s="7"/>
      <c r="F82" s="7"/>
      <c r="G82" s="7"/>
      <c r="H82" s="7"/>
    </row>
    <row r="83" spans="2:8" ht="12.75">
      <c r="B83" s="6"/>
      <c r="D83" s="7"/>
      <c r="E83" s="7"/>
      <c r="F83" s="7"/>
      <c r="G83" s="7"/>
      <c r="H83" s="7"/>
    </row>
    <row r="84" spans="2:8" ht="12.75">
      <c r="B84" s="6"/>
      <c r="D84" s="7"/>
      <c r="E84" s="7"/>
      <c r="F84" s="7"/>
      <c r="G84" s="7"/>
      <c r="H84" s="7"/>
    </row>
    <row r="85" spans="2:8" ht="12.75">
      <c r="B85" s="6"/>
      <c r="D85" s="7"/>
      <c r="E85" s="7"/>
      <c r="F85" s="7"/>
      <c r="G85" s="7"/>
      <c r="H85" s="7"/>
    </row>
    <row r="86" spans="2:8" ht="12.75">
      <c r="B86" s="6"/>
      <c r="D86" s="7"/>
      <c r="E86" s="7"/>
      <c r="F86" s="7"/>
      <c r="G86" s="7"/>
      <c r="H86" s="7"/>
    </row>
    <row r="87" spans="2:8" ht="12.75">
      <c r="B87" s="6"/>
      <c r="D87" s="7"/>
      <c r="E87" s="7"/>
      <c r="F87" s="7"/>
      <c r="G87" s="7"/>
      <c r="H87" s="7"/>
    </row>
    <row r="88" spans="2:8" ht="12.75">
      <c r="B88" s="6"/>
      <c r="D88" s="7"/>
      <c r="E88" s="7"/>
      <c r="F88" s="7"/>
      <c r="G88" s="7"/>
      <c r="H88" s="7"/>
    </row>
    <row r="89" spans="2:8" ht="12.75">
      <c r="B89" s="6"/>
      <c r="D89" s="7"/>
      <c r="E89" s="7"/>
      <c r="F89" s="7"/>
      <c r="G89" s="7"/>
      <c r="H89" s="7"/>
    </row>
    <row r="90" spans="2:8" ht="12.75">
      <c r="B90" s="6"/>
      <c r="D90" s="7"/>
      <c r="E90" s="7"/>
      <c r="F90" s="7"/>
      <c r="G90" s="7"/>
      <c r="H90" s="7"/>
    </row>
    <row r="91" spans="2:8" ht="12.75">
      <c r="B91" s="6"/>
      <c r="D91" s="7"/>
      <c r="E91" s="7"/>
      <c r="F91" s="7"/>
      <c r="G91" s="7"/>
      <c r="H91" s="7"/>
    </row>
    <row r="92" spans="2:8" ht="12.75">
      <c r="B92" s="6"/>
      <c r="D92" s="7"/>
      <c r="E92" s="7"/>
      <c r="F92" s="7"/>
      <c r="G92" s="7"/>
      <c r="H92" s="7"/>
    </row>
  </sheetData>
  <mergeCells count="10">
    <mergeCell ref="B1:O1"/>
    <mergeCell ref="M2:O2"/>
    <mergeCell ref="D34:G34"/>
    <mergeCell ref="B55:R55"/>
    <mergeCell ref="R3:R7"/>
    <mergeCell ref="K34:L34"/>
    <mergeCell ref="M34:N34"/>
    <mergeCell ref="O34:P34"/>
    <mergeCell ref="Q34:R34"/>
    <mergeCell ref="B34:C34"/>
  </mergeCells>
  <hyperlinks>
    <hyperlink ref="M2:O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25.7109375" style="0" customWidth="1"/>
    <col min="3" max="3" width="10.7109375" style="0" customWidth="1"/>
    <col min="4" max="4" width="12.00390625" style="0" bestFit="1" customWidth="1"/>
    <col min="5" max="5" width="8.7109375" style="0" customWidth="1"/>
    <col min="6" max="8" width="10.7109375" style="0" customWidth="1"/>
    <col min="9" max="10" width="11.7109375" style="0" customWidth="1"/>
    <col min="11" max="11" width="12.28125" style="0" customWidth="1"/>
    <col min="12" max="12" width="40.7109375" style="1" customWidth="1"/>
  </cols>
  <sheetData>
    <row r="1" ht="12.75">
      <c r="B1" s="34" t="s">
        <v>480</v>
      </c>
    </row>
    <row r="2" spans="2:11" ht="15.75" customHeight="1" thickBot="1">
      <c r="B2" s="209" t="s">
        <v>141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2" s="33" customFormat="1" ht="76.5">
      <c r="B3" s="35" t="s">
        <v>114</v>
      </c>
      <c r="C3" s="91" t="s">
        <v>115</v>
      </c>
      <c r="D3" s="91" t="s">
        <v>154</v>
      </c>
      <c r="E3" s="91" t="s">
        <v>116</v>
      </c>
      <c r="F3" s="91" t="s">
        <v>126</v>
      </c>
      <c r="G3" s="91" t="s">
        <v>117</v>
      </c>
      <c r="H3" s="91" t="s">
        <v>118</v>
      </c>
      <c r="I3" s="91" t="s">
        <v>119</v>
      </c>
      <c r="J3" s="91" t="s">
        <v>120</v>
      </c>
      <c r="K3" s="91" t="s">
        <v>127</v>
      </c>
      <c r="L3" s="91" t="s">
        <v>339</v>
      </c>
    </row>
    <row r="4" spans="2:15" ht="39.75" customHeight="1">
      <c r="B4" s="40" t="s">
        <v>46</v>
      </c>
      <c r="C4" s="36" t="s">
        <v>151</v>
      </c>
      <c r="D4" s="43">
        <v>557</v>
      </c>
      <c r="E4" s="43">
        <v>20</v>
      </c>
      <c r="F4" s="43">
        <v>0</v>
      </c>
      <c r="G4" s="43">
        <v>0</v>
      </c>
      <c r="H4" s="43">
        <v>44</v>
      </c>
      <c r="I4" s="43">
        <f>(E4+F4+G4+H4)*365</f>
        <v>23360</v>
      </c>
      <c r="J4" s="41">
        <f>K4/D4</f>
        <v>32.166965888689404</v>
      </c>
      <c r="K4" s="46">
        <v>17917</v>
      </c>
      <c r="L4" s="153" t="s">
        <v>564</v>
      </c>
      <c r="N4" s="199"/>
      <c r="O4" s="18"/>
    </row>
    <row r="5" spans="2:15" ht="24.75" customHeight="1">
      <c r="B5" s="12" t="s">
        <v>47</v>
      </c>
      <c r="C5" s="37" t="s">
        <v>151</v>
      </c>
      <c r="D5" s="44">
        <v>84</v>
      </c>
      <c r="E5" s="44">
        <v>0</v>
      </c>
      <c r="F5" s="44">
        <v>0</v>
      </c>
      <c r="G5" s="44">
        <v>0</v>
      </c>
      <c r="H5" s="44">
        <v>0</v>
      </c>
      <c r="I5" s="44">
        <f aca="true" t="shared" si="0" ref="I5:I22">(E5+F5+G5+H5)*365</f>
        <v>0</v>
      </c>
      <c r="J5" s="42">
        <f aca="true" t="shared" si="1" ref="J5:J22">K5/D5</f>
        <v>20.904761904761905</v>
      </c>
      <c r="K5" s="47">
        <v>1756</v>
      </c>
      <c r="L5" s="154" t="s">
        <v>340</v>
      </c>
      <c r="N5" s="199"/>
      <c r="O5" s="18"/>
    </row>
    <row r="6" spans="2:15" ht="24.75" customHeight="1">
      <c r="B6" s="12" t="s">
        <v>123</v>
      </c>
      <c r="C6" s="37" t="s">
        <v>151</v>
      </c>
      <c r="D6" s="44">
        <v>314</v>
      </c>
      <c r="E6" s="44">
        <v>18</v>
      </c>
      <c r="F6" s="44">
        <v>0</v>
      </c>
      <c r="G6" s="44">
        <v>0</v>
      </c>
      <c r="H6" s="44">
        <v>12</v>
      </c>
      <c r="I6" s="44">
        <f t="shared" si="0"/>
        <v>10950</v>
      </c>
      <c r="J6" s="42">
        <f t="shared" si="1"/>
        <v>21.25796178343949</v>
      </c>
      <c r="K6" s="47">
        <v>6675</v>
      </c>
      <c r="L6" s="154" t="s">
        <v>396</v>
      </c>
      <c r="N6" s="199"/>
      <c r="O6" s="18"/>
    </row>
    <row r="7" spans="2:15" ht="24.75" customHeight="1">
      <c r="B7" s="12" t="s">
        <v>49</v>
      </c>
      <c r="C7" s="37" t="s">
        <v>151</v>
      </c>
      <c r="D7" s="44">
        <v>223</v>
      </c>
      <c r="E7" s="44">
        <v>0</v>
      </c>
      <c r="F7" s="44">
        <v>0</v>
      </c>
      <c r="G7" s="44">
        <v>8</v>
      </c>
      <c r="H7" s="44">
        <v>0</v>
      </c>
      <c r="I7" s="44">
        <f t="shared" si="0"/>
        <v>2920</v>
      </c>
      <c r="J7" s="42">
        <f t="shared" si="1"/>
        <v>35.04035874439462</v>
      </c>
      <c r="K7" s="47">
        <v>7814</v>
      </c>
      <c r="L7" s="154" t="s">
        <v>392</v>
      </c>
      <c r="N7" s="199"/>
      <c r="O7" s="18"/>
    </row>
    <row r="8" spans="2:15" ht="24.75" customHeight="1">
      <c r="B8" s="12" t="s">
        <v>50</v>
      </c>
      <c r="C8" s="37" t="s">
        <v>151</v>
      </c>
      <c r="D8" s="44">
        <v>388</v>
      </c>
      <c r="E8" s="44">
        <v>22</v>
      </c>
      <c r="F8" s="44">
        <v>0</v>
      </c>
      <c r="G8" s="44">
        <v>0</v>
      </c>
      <c r="H8" s="44">
        <v>41</v>
      </c>
      <c r="I8" s="44">
        <f t="shared" si="0"/>
        <v>22995</v>
      </c>
      <c r="J8" s="42">
        <f t="shared" si="1"/>
        <v>41.652061855670105</v>
      </c>
      <c r="K8" s="47">
        <v>16161</v>
      </c>
      <c r="L8" s="154" t="s">
        <v>395</v>
      </c>
      <c r="N8" s="199"/>
      <c r="O8" s="18"/>
    </row>
    <row r="9" spans="2:15" ht="24.75" customHeight="1">
      <c r="B9" s="12" t="s">
        <v>0</v>
      </c>
      <c r="C9" s="37" t="s">
        <v>151</v>
      </c>
      <c r="D9" s="44">
        <v>148</v>
      </c>
      <c r="E9" s="44">
        <v>0</v>
      </c>
      <c r="F9" s="44">
        <v>22</v>
      </c>
      <c r="G9" s="44">
        <v>0</v>
      </c>
      <c r="H9" s="44">
        <v>0</v>
      </c>
      <c r="I9" s="44">
        <f t="shared" si="0"/>
        <v>8030</v>
      </c>
      <c r="J9" s="141">
        <f t="shared" si="1"/>
        <v>38.70945945945946</v>
      </c>
      <c r="K9" s="47">
        <v>5729</v>
      </c>
      <c r="L9" s="154"/>
      <c r="N9" s="199"/>
      <c r="O9" s="18"/>
    </row>
    <row r="10" spans="2:15" ht="24.75" customHeight="1">
      <c r="B10" s="12" t="s">
        <v>51</v>
      </c>
      <c r="C10" s="37" t="s">
        <v>151</v>
      </c>
      <c r="D10" s="44">
        <v>442</v>
      </c>
      <c r="E10" s="44">
        <v>16</v>
      </c>
      <c r="F10" s="44">
        <v>0</v>
      </c>
      <c r="G10" s="44">
        <v>0</v>
      </c>
      <c r="H10" s="44">
        <v>26</v>
      </c>
      <c r="I10" s="44">
        <f t="shared" si="0"/>
        <v>15330</v>
      </c>
      <c r="J10" s="42">
        <f t="shared" si="1"/>
        <v>35.11538461538461</v>
      </c>
      <c r="K10" s="47">
        <v>15521</v>
      </c>
      <c r="L10" s="154" t="s">
        <v>393</v>
      </c>
      <c r="N10" s="199"/>
      <c r="O10" s="18"/>
    </row>
    <row r="11" spans="2:15" ht="24.75" customHeight="1">
      <c r="B11" s="12" t="s">
        <v>52</v>
      </c>
      <c r="C11" s="37" t="s">
        <v>151</v>
      </c>
      <c r="D11" s="44">
        <v>418</v>
      </c>
      <c r="E11" s="44">
        <v>0</v>
      </c>
      <c r="F11" s="44">
        <v>16</v>
      </c>
      <c r="G11" s="44">
        <v>0</v>
      </c>
      <c r="H11" s="44">
        <v>30</v>
      </c>
      <c r="I11" s="44">
        <f t="shared" si="0"/>
        <v>16790</v>
      </c>
      <c r="J11" s="42">
        <f t="shared" si="1"/>
        <v>22.0622009569378</v>
      </c>
      <c r="K11" s="47">
        <v>9222</v>
      </c>
      <c r="L11" s="154" t="s">
        <v>397</v>
      </c>
      <c r="N11" s="199"/>
      <c r="O11" s="18"/>
    </row>
    <row r="12" spans="2:15" ht="24.75" customHeight="1">
      <c r="B12" s="12" t="s">
        <v>53</v>
      </c>
      <c r="C12" s="37" t="s">
        <v>151</v>
      </c>
      <c r="D12" s="44">
        <v>198</v>
      </c>
      <c r="E12" s="44">
        <v>8</v>
      </c>
      <c r="F12" s="44">
        <v>0</v>
      </c>
      <c r="G12" s="44">
        <v>30</v>
      </c>
      <c r="H12" s="44">
        <v>0</v>
      </c>
      <c r="I12" s="44">
        <f t="shared" si="0"/>
        <v>13870</v>
      </c>
      <c r="J12" s="42">
        <f t="shared" si="1"/>
        <v>20.68686868686869</v>
      </c>
      <c r="K12" s="47">
        <v>4096</v>
      </c>
      <c r="L12" s="154"/>
      <c r="N12" s="199"/>
      <c r="O12" s="18"/>
    </row>
    <row r="13" spans="2:15" ht="24.75" customHeight="1">
      <c r="B13" s="12" t="s">
        <v>54</v>
      </c>
      <c r="C13" s="37" t="s">
        <v>151</v>
      </c>
      <c r="D13" s="44">
        <v>399</v>
      </c>
      <c r="E13" s="44">
        <v>14</v>
      </c>
      <c r="F13" s="44">
        <v>0</v>
      </c>
      <c r="G13" s="44">
        <v>0</v>
      </c>
      <c r="H13" s="44">
        <v>30</v>
      </c>
      <c r="I13" s="44">
        <f t="shared" si="0"/>
        <v>16060</v>
      </c>
      <c r="J13" s="42">
        <f t="shared" si="1"/>
        <v>22.927318295739347</v>
      </c>
      <c r="K13" s="47">
        <v>9148</v>
      </c>
      <c r="L13" s="154" t="s">
        <v>394</v>
      </c>
      <c r="N13" s="199"/>
      <c r="O13" s="18"/>
    </row>
    <row r="14" spans="2:15" ht="24.75" customHeight="1">
      <c r="B14" s="12" t="s">
        <v>461</v>
      </c>
      <c r="C14" s="37" t="s">
        <v>151</v>
      </c>
      <c r="D14" s="44">
        <v>605</v>
      </c>
      <c r="E14" s="44">
        <v>4</v>
      </c>
      <c r="F14" s="44">
        <v>30</v>
      </c>
      <c r="G14" s="44">
        <v>0</v>
      </c>
      <c r="H14" s="44">
        <v>20</v>
      </c>
      <c r="I14" s="44">
        <f t="shared" si="0"/>
        <v>19710</v>
      </c>
      <c r="J14" s="42">
        <f t="shared" si="1"/>
        <v>22.36694214876033</v>
      </c>
      <c r="K14" s="47">
        <v>13532</v>
      </c>
      <c r="L14" s="154" t="s">
        <v>398</v>
      </c>
      <c r="N14" s="199"/>
      <c r="O14" s="18"/>
    </row>
    <row r="15" spans="2:15" ht="24.75" customHeight="1">
      <c r="B15" s="12" t="s">
        <v>2</v>
      </c>
      <c r="C15" s="37" t="s">
        <v>151</v>
      </c>
      <c r="D15" s="44">
        <v>234</v>
      </c>
      <c r="E15" s="44">
        <v>0</v>
      </c>
      <c r="F15" s="44">
        <v>17</v>
      </c>
      <c r="G15" s="44">
        <v>0</v>
      </c>
      <c r="H15" s="44">
        <v>0</v>
      </c>
      <c r="I15" s="44">
        <f t="shared" si="0"/>
        <v>6205</v>
      </c>
      <c r="J15" s="42">
        <f t="shared" si="1"/>
        <v>32.824786324786324</v>
      </c>
      <c r="K15" s="47">
        <v>7681</v>
      </c>
      <c r="L15" s="154" t="s">
        <v>452</v>
      </c>
      <c r="N15" s="199"/>
      <c r="O15" s="18"/>
    </row>
    <row r="16" spans="2:15" ht="24.75" customHeight="1">
      <c r="B16" s="12" t="s">
        <v>3</v>
      </c>
      <c r="C16" s="37" t="s">
        <v>151</v>
      </c>
      <c r="D16" s="44">
        <v>248</v>
      </c>
      <c r="E16" s="44">
        <v>0</v>
      </c>
      <c r="F16" s="44">
        <v>30</v>
      </c>
      <c r="G16" s="44">
        <v>0</v>
      </c>
      <c r="H16" s="44">
        <v>0</v>
      </c>
      <c r="I16" s="44">
        <f t="shared" si="0"/>
        <v>10950</v>
      </c>
      <c r="J16" s="42">
        <f t="shared" si="1"/>
        <v>24.931451612903224</v>
      </c>
      <c r="K16" s="47">
        <v>6183</v>
      </c>
      <c r="L16" s="154"/>
      <c r="N16" s="199"/>
      <c r="O16" s="18"/>
    </row>
    <row r="17" spans="2:15" ht="24.75" customHeight="1">
      <c r="B17" s="12" t="s">
        <v>4</v>
      </c>
      <c r="C17" s="37" t="s">
        <v>151</v>
      </c>
      <c r="D17" s="44">
        <v>49</v>
      </c>
      <c r="E17" s="44">
        <v>0</v>
      </c>
      <c r="F17" s="44">
        <v>12</v>
      </c>
      <c r="G17" s="44">
        <v>0</v>
      </c>
      <c r="H17" s="44">
        <v>0</v>
      </c>
      <c r="I17" s="44">
        <f t="shared" si="0"/>
        <v>4380</v>
      </c>
      <c r="J17" s="42">
        <f t="shared" si="1"/>
        <v>35</v>
      </c>
      <c r="K17" s="47">
        <v>1715</v>
      </c>
      <c r="L17" s="154"/>
      <c r="N17" s="199"/>
      <c r="O17" s="18"/>
    </row>
    <row r="18" spans="2:15" ht="24.75" customHeight="1">
      <c r="B18" s="12" t="s">
        <v>56</v>
      </c>
      <c r="C18" s="37" t="s">
        <v>151</v>
      </c>
      <c r="D18" s="44">
        <v>299</v>
      </c>
      <c r="E18" s="44">
        <v>15</v>
      </c>
      <c r="F18" s="44">
        <v>0</v>
      </c>
      <c r="G18" s="44">
        <v>0</v>
      </c>
      <c r="H18" s="44">
        <v>20</v>
      </c>
      <c r="I18" s="44">
        <f t="shared" si="0"/>
        <v>12775</v>
      </c>
      <c r="J18" s="42">
        <f t="shared" si="1"/>
        <v>25.82274247491639</v>
      </c>
      <c r="K18" s="47">
        <v>7721</v>
      </c>
      <c r="L18" s="154" t="s">
        <v>399</v>
      </c>
      <c r="N18" s="199"/>
      <c r="O18" s="18"/>
    </row>
    <row r="19" spans="2:15" ht="24.75" customHeight="1">
      <c r="B19" s="12" t="s">
        <v>5</v>
      </c>
      <c r="C19" s="37" t="s">
        <v>151</v>
      </c>
      <c r="D19" s="44">
        <v>380</v>
      </c>
      <c r="E19" s="44">
        <v>21</v>
      </c>
      <c r="F19" s="44">
        <v>0</v>
      </c>
      <c r="G19" s="44">
        <v>0</v>
      </c>
      <c r="H19" s="44">
        <v>20</v>
      </c>
      <c r="I19" s="44">
        <f t="shared" si="0"/>
        <v>14965</v>
      </c>
      <c r="J19" s="42">
        <f t="shared" si="1"/>
        <v>25.18421052631579</v>
      </c>
      <c r="K19" s="47">
        <v>9570</v>
      </c>
      <c r="L19" s="154" t="s">
        <v>400</v>
      </c>
      <c r="N19" s="199"/>
      <c r="O19" s="18"/>
    </row>
    <row r="20" spans="2:15" ht="24.75" customHeight="1">
      <c r="B20" s="99" t="s">
        <v>6</v>
      </c>
      <c r="C20" s="100" t="s">
        <v>151</v>
      </c>
      <c r="D20" s="101">
        <v>305</v>
      </c>
      <c r="E20" s="44">
        <v>0</v>
      </c>
      <c r="F20" s="44">
        <v>24</v>
      </c>
      <c r="G20" s="44">
        <v>0</v>
      </c>
      <c r="H20" s="44">
        <v>0</v>
      </c>
      <c r="I20" s="44">
        <f t="shared" si="0"/>
        <v>8760</v>
      </c>
      <c r="J20" s="42">
        <f t="shared" si="1"/>
        <v>15.704918032786885</v>
      </c>
      <c r="K20" s="47">
        <v>4790</v>
      </c>
      <c r="L20" s="154"/>
      <c r="N20" s="199"/>
      <c r="O20" s="18"/>
    </row>
    <row r="21" spans="2:15" ht="24.75" customHeight="1">
      <c r="B21" s="99" t="s">
        <v>7</v>
      </c>
      <c r="C21" s="100" t="s">
        <v>151</v>
      </c>
      <c r="D21" s="101">
        <v>301</v>
      </c>
      <c r="E21" s="44">
        <v>0</v>
      </c>
      <c r="F21" s="44">
        <v>20</v>
      </c>
      <c r="G21" s="44">
        <v>0</v>
      </c>
      <c r="H21" s="44">
        <v>0</v>
      </c>
      <c r="I21" s="44">
        <f t="shared" si="0"/>
        <v>7300</v>
      </c>
      <c r="J21" s="42">
        <f t="shared" si="1"/>
        <v>13.053156146179402</v>
      </c>
      <c r="K21" s="47">
        <v>3929</v>
      </c>
      <c r="L21" s="154"/>
      <c r="N21" s="199"/>
      <c r="O21" s="18"/>
    </row>
    <row r="22" spans="2:15" ht="24.75" customHeight="1">
      <c r="B22" s="99" t="s">
        <v>8</v>
      </c>
      <c r="C22" s="100" t="s">
        <v>151</v>
      </c>
      <c r="D22" s="101">
        <v>298</v>
      </c>
      <c r="E22" s="44">
        <v>0</v>
      </c>
      <c r="F22" s="44">
        <v>25</v>
      </c>
      <c r="G22" s="44">
        <v>0</v>
      </c>
      <c r="H22" s="44">
        <v>0</v>
      </c>
      <c r="I22" s="44">
        <f t="shared" si="0"/>
        <v>9125</v>
      </c>
      <c r="J22" s="42">
        <f t="shared" si="1"/>
        <v>20.110738255033556</v>
      </c>
      <c r="K22" s="47">
        <v>5993</v>
      </c>
      <c r="L22" s="154"/>
      <c r="N22" s="199"/>
      <c r="O22" s="18"/>
    </row>
    <row r="23" spans="2:15" ht="24.75" customHeight="1">
      <c r="B23" s="12" t="s">
        <v>302</v>
      </c>
      <c r="C23" s="37" t="s">
        <v>151</v>
      </c>
      <c r="D23" s="44">
        <v>569</v>
      </c>
      <c r="E23" s="44">
        <v>15</v>
      </c>
      <c r="F23" s="44">
        <v>0</v>
      </c>
      <c r="G23" s="44">
        <v>0</v>
      </c>
      <c r="H23" s="44">
        <v>0</v>
      </c>
      <c r="I23" s="210">
        <f>(E23+F23+G23+H23+E24+F24+G24)*365</f>
        <v>16425</v>
      </c>
      <c r="J23" s="212">
        <f>K23/D23</f>
        <v>25.47275922671353</v>
      </c>
      <c r="K23" s="203">
        <v>14494</v>
      </c>
      <c r="L23" s="207"/>
      <c r="N23" s="199"/>
      <c r="O23" s="18"/>
    </row>
    <row r="24" spans="2:15" ht="24.75" customHeight="1">
      <c r="B24" s="12" t="s">
        <v>303</v>
      </c>
      <c r="C24" s="37" t="s">
        <v>153</v>
      </c>
      <c r="D24" s="44">
        <v>0</v>
      </c>
      <c r="E24" s="44">
        <v>0</v>
      </c>
      <c r="F24" s="44">
        <v>0</v>
      </c>
      <c r="G24" s="44">
        <v>30</v>
      </c>
      <c r="H24" s="44">
        <v>0</v>
      </c>
      <c r="I24" s="211"/>
      <c r="J24" s="213"/>
      <c r="K24" s="204"/>
      <c r="L24" s="208"/>
      <c r="N24" s="199"/>
      <c r="O24" s="18"/>
    </row>
    <row r="25" spans="2:15" ht="24.75" customHeight="1">
      <c r="B25" s="12" t="s">
        <v>9</v>
      </c>
      <c r="C25" s="37" t="s">
        <v>151</v>
      </c>
      <c r="D25" s="44">
        <v>195</v>
      </c>
      <c r="E25" s="44">
        <v>0</v>
      </c>
      <c r="F25" s="44">
        <v>15</v>
      </c>
      <c r="G25" s="44">
        <v>0</v>
      </c>
      <c r="H25" s="44">
        <v>0</v>
      </c>
      <c r="I25" s="44">
        <f aca="true" t="shared" si="2" ref="I25:I37">(E25+F25+G25+H25)*365</f>
        <v>5475</v>
      </c>
      <c r="J25" s="141">
        <f aca="true" t="shared" si="3" ref="J25:J33">K25/D25</f>
        <v>27.6974358974359</v>
      </c>
      <c r="K25" s="47">
        <v>5401</v>
      </c>
      <c r="L25" s="154" t="s">
        <v>401</v>
      </c>
      <c r="N25" s="199"/>
      <c r="O25" s="18"/>
    </row>
    <row r="26" spans="2:15" ht="24.75" customHeight="1">
      <c r="B26" s="12" t="s">
        <v>124</v>
      </c>
      <c r="C26" s="37" t="s">
        <v>151</v>
      </c>
      <c r="D26" s="44">
        <v>245</v>
      </c>
      <c r="E26" s="44">
        <v>10</v>
      </c>
      <c r="F26" s="44">
        <v>0</v>
      </c>
      <c r="G26" s="44">
        <v>0</v>
      </c>
      <c r="H26" s="44">
        <v>0</v>
      </c>
      <c r="I26" s="44">
        <f t="shared" si="2"/>
        <v>3650</v>
      </c>
      <c r="J26" s="42">
        <f t="shared" si="3"/>
        <v>32.36326530612245</v>
      </c>
      <c r="K26" s="47">
        <v>7929</v>
      </c>
      <c r="L26" s="154"/>
      <c r="N26" s="199"/>
      <c r="O26" s="18"/>
    </row>
    <row r="27" spans="2:15" ht="24.75" customHeight="1">
      <c r="B27" s="99" t="s">
        <v>152</v>
      </c>
      <c r="C27" s="37" t="s">
        <v>151</v>
      </c>
      <c r="D27" s="101">
        <v>9</v>
      </c>
      <c r="E27" s="44">
        <v>0</v>
      </c>
      <c r="F27" s="44">
        <v>0</v>
      </c>
      <c r="G27" s="44">
        <v>0</v>
      </c>
      <c r="H27" s="44">
        <v>0</v>
      </c>
      <c r="I27" s="44">
        <f t="shared" si="2"/>
        <v>0</v>
      </c>
      <c r="J27" s="42">
        <f t="shared" si="3"/>
        <v>24.555555555555557</v>
      </c>
      <c r="K27" s="47">
        <v>221</v>
      </c>
      <c r="L27" s="154"/>
      <c r="N27" s="199"/>
      <c r="O27" s="18"/>
    </row>
    <row r="28" spans="2:15" ht="24.75" customHeight="1">
      <c r="B28" s="12" t="s">
        <v>11</v>
      </c>
      <c r="C28" s="37" t="s">
        <v>151</v>
      </c>
      <c r="D28" s="44">
        <v>313</v>
      </c>
      <c r="E28" s="44">
        <v>0</v>
      </c>
      <c r="F28" s="44">
        <v>22</v>
      </c>
      <c r="G28" s="44">
        <v>0</v>
      </c>
      <c r="H28" s="44">
        <v>0</v>
      </c>
      <c r="I28" s="44">
        <f t="shared" si="2"/>
        <v>8030</v>
      </c>
      <c r="J28" s="42">
        <f t="shared" si="3"/>
        <v>28.597444089456868</v>
      </c>
      <c r="K28" s="47">
        <v>8951</v>
      </c>
      <c r="L28" s="154"/>
      <c r="N28" s="199"/>
      <c r="O28" s="18"/>
    </row>
    <row r="29" spans="2:15" ht="24.75" customHeight="1">
      <c r="B29" s="12" t="s">
        <v>121</v>
      </c>
      <c r="C29" s="37" t="s">
        <v>151</v>
      </c>
      <c r="D29" s="44">
        <v>28</v>
      </c>
      <c r="E29" s="44">
        <v>0</v>
      </c>
      <c r="F29" s="44">
        <v>6</v>
      </c>
      <c r="G29" s="44">
        <v>0</v>
      </c>
      <c r="H29" s="44">
        <v>0</v>
      </c>
      <c r="I29" s="44">
        <f t="shared" si="2"/>
        <v>2190</v>
      </c>
      <c r="J29" s="42">
        <f t="shared" si="3"/>
        <v>49.857142857142854</v>
      </c>
      <c r="K29" s="47">
        <v>1396</v>
      </c>
      <c r="L29" s="154"/>
      <c r="N29" s="199"/>
      <c r="O29" s="18"/>
    </row>
    <row r="30" spans="2:15" ht="24.75" customHeight="1">
      <c r="B30" s="12" t="s">
        <v>13</v>
      </c>
      <c r="C30" s="37" t="s">
        <v>151</v>
      </c>
      <c r="D30" s="44">
        <v>33</v>
      </c>
      <c r="E30" s="44">
        <v>0</v>
      </c>
      <c r="F30" s="44">
        <v>0</v>
      </c>
      <c r="G30" s="44">
        <v>0</v>
      </c>
      <c r="H30" s="44">
        <v>0</v>
      </c>
      <c r="I30" s="44">
        <f t="shared" si="2"/>
        <v>0</v>
      </c>
      <c r="J30" s="42">
        <f t="shared" si="3"/>
        <v>23.96969696969697</v>
      </c>
      <c r="K30" s="47">
        <v>791</v>
      </c>
      <c r="L30" s="154"/>
      <c r="N30" s="199"/>
      <c r="O30" s="18"/>
    </row>
    <row r="31" spans="2:15" ht="24.75" customHeight="1">
      <c r="B31" s="12" t="s">
        <v>14</v>
      </c>
      <c r="C31" s="37" t="s">
        <v>151</v>
      </c>
      <c r="D31" s="44">
        <v>53</v>
      </c>
      <c r="E31" s="44">
        <v>0</v>
      </c>
      <c r="F31" s="44">
        <v>0</v>
      </c>
      <c r="G31" s="44">
        <v>4</v>
      </c>
      <c r="H31" s="44">
        <v>0</v>
      </c>
      <c r="I31" s="44">
        <f t="shared" si="2"/>
        <v>1460</v>
      </c>
      <c r="J31" s="42">
        <f t="shared" si="3"/>
        <v>25.433962264150942</v>
      </c>
      <c r="K31" s="47">
        <v>1348</v>
      </c>
      <c r="L31" s="154"/>
      <c r="N31" s="199"/>
      <c r="O31" s="18"/>
    </row>
    <row r="32" spans="2:15" ht="24.75" customHeight="1">
      <c r="B32" s="12" t="s">
        <v>15</v>
      </c>
      <c r="C32" s="37" t="s">
        <v>151</v>
      </c>
      <c r="D32" s="44">
        <v>190</v>
      </c>
      <c r="E32" s="44">
        <v>8</v>
      </c>
      <c r="F32" s="44">
        <v>0</v>
      </c>
      <c r="G32" s="44">
        <v>15</v>
      </c>
      <c r="H32" s="44">
        <v>0</v>
      </c>
      <c r="I32" s="44">
        <f t="shared" si="2"/>
        <v>8395</v>
      </c>
      <c r="J32" s="42">
        <f t="shared" si="3"/>
        <v>33.242105263157896</v>
      </c>
      <c r="K32" s="47">
        <v>6316</v>
      </c>
      <c r="L32" s="154"/>
      <c r="N32" s="199"/>
      <c r="O32" s="18"/>
    </row>
    <row r="33" spans="2:15" ht="24.75" customHeight="1">
      <c r="B33" s="12" t="s">
        <v>150</v>
      </c>
      <c r="C33" s="37" t="s">
        <v>151</v>
      </c>
      <c r="D33" s="44">
        <v>305</v>
      </c>
      <c r="E33" s="44">
        <v>0</v>
      </c>
      <c r="F33" s="44">
        <v>23</v>
      </c>
      <c r="G33" s="44">
        <v>0</v>
      </c>
      <c r="H33" s="44">
        <v>0</v>
      </c>
      <c r="I33" s="44">
        <f t="shared" si="2"/>
        <v>8395</v>
      </c>
      <c r="J33" s="42">
        <f t="shared" si="3"/>
        <v>27.701639344262293</v>
      </c>
      <c r="K33" s="47">
        <v>8449</v>
      </c>
      <c r="L33" s="154"/>
      <c r="N33" s="199"/>
      <c r="O33" s="18"/>
    </row>
    <row r="34" spans="2:15" ht="38.25" customHeight="1">
      <c r="B34" s="12" t="s">
        <v>125</v>
      </c>
      <c r="C34" s="37" t="s">
        <v>153</v>
      </c>
      <c r="D34" s="44">
        <v>0</v>
      </c>
      <c r="E34" s="44">
        <v>0</v>
      </c>
      <c r="F34" s="44">
        <v>0</v>
      </c>
      <c r="G34" s="44">
        <v>12</v>
      </c>
      <c r="H34" s="44">
        <v>0</v>
      </c>
      <c r="I34" s="44">
        <f t="shared" si="2"/>
        <v>4380</v>
      </c>
      <c r="J34" s="42" t="s">
        <v>290</v>
      </c>
      <c r="K34" s="47" t="s">
        <v>155</v>
      </c>
      <c r="L34" s="154" t="s">
        <v>453</v>
      </c>
      <c r="N34" s="199"/>
      <c r="O34" s="18"/>
    </row>
    <row r="35" spans="2:15" ht="24.75" customHeight="1">
      <c r="B35" s="12" t="s">
        <v>68</v>
      </c>
      <c r="C35" s="37" t="s">
        <v>151</v>
      </c>
      <c r="D35" s="44">
        <v>17</v>
      </c>
      <c r="E35" s="44">
        <v>0</v>
      </c>
      <c r="F35" s="44">
        <v>0</v>
      </c>
      <c r="G35" s="44">
        <v>0</v>
      </c>
      <c r="H35" s="44">
        <v>0</v>
      </c>
      <c r="I35" s="44">
        <f t="shared" si="2"/>
        <v>0</v>
      </c>
      <c r="J35" s="42">
        <f>K35/D35</f>
        <v>74.52941176470588</v>
      </c>
      <c r="K35" s="47">
        <v>1267</v>
      </c>
      <c r="L35" s="154"/>
      <c r="N35" s="199"/>
      <c r="O35" s="18"/>
    </row>
    <row r="36" spans="2:15" ht="24.75" customHeight="1">
      <c r="B36" s="12" t="s">
        <v>69</v>
      </c>
      <c r="C36" s="37" t="s">
        <v>151</v>
      </c>
      <c r="D36" s="44">
        <v>19</v>
      </c>
      <c r="E36" s="44">
        <v>0</v>
      </c>
      <c r="F36" s="44">
        <v>0</v>
      </c>
      <c r="G36" s="44">
        <v>0</v>
      </c>
      <c r="H36" s="44">
        <v>0</v>
      </c>
      <c r="I36" s="44">
        <f t="shared" si="2"/>
        <v>0</v>
      </c>
      <c r="J36" s="42">
        <f>K36/D36</f>
        <v>41.68421052631579</v>
      </c>
      <c r="K36" s="47">
        <v>792</v>
      </c>
      <c r="L36" s="154"/>
      <c r="N36" s="199"/>
      <c r="O36" s="18"/>
    </row>
    <row r="37" spans="2:15" ht="24.75" customHeight="1">
      <c r="B37" s="12" t="s">
        <v>70</v>
      </c>
      <c r="C37" s="37" t="s">
        <v>151</v>
      </c>
      <c r="D37" s="44">
        <v>38</v>
      </c>
      <c r="E37" s="44">
        <v>0</v>
      </c>
      <c r="F37" s="44">
        <v>6</v>
      </c>
      <c r="G37" s="44">
        <v>0</v>
      </c>
      <c r="H37" s="44">
        <v>0</v>
      </c>
      <c r="I37" s="44">
        <f t="shared" si="2"/>
        <v>2190</v>
      </c>
      <c r="J37" s="42">
        <f>K37/D37</f>
        <v>39.60526315789474</v>
      </c>
      <c r="K37" s="47">
        <v>1505</v>
      </c>
      <c r="L37" s="154"/>
      <c r="N37" s="199"/>
      <c r="O37" s="18"/>
    </row>
    <row r="38" spans="2:12" ht="24.75" customHeight="1" thickBot="1">
      <c r="B38" s="38" t="s">
        <v>122</v>
      </c>
      <c r="C38" s="39"/>
      <c r="D38" s="45">
        <f aca="true" t="shared" si="4" ref="D38:I38">SUM(D4:D37)</f>
        <v>7904</v>
      </c>
      <c r="E38" s="45">
        <f t="shared" si="4"/>
        <v>171</v>
      </c>
      <c r="F38" s="45">
        <f t="shared" si="4"/>
        <v>268</v>
      </c>
      <c r="G38" s="45">
        <f t="shared" si="4"/>
        <v>99</v>
      </c>
      <c r="H38" s="45">
        <f t="shared" si="4"/>
        <v>243</v>
      </c>
      <c r="I38" s="45">
        <f t="shared" si="4"/>
        <v>285065</v>
      </c>
      <c r="J38" s="95">
        <f>K38/D38</f>
        <v>27.076543522267208</v>
      </c>
      <c r="K38" s="48">
        <f>SUM(K4:K37)</f>
        <v>214013</v>
      </c>
      <c r="L38" s="155"/>
    </row>
    <row r="39" spans="2:12" ht="12.75">
      <c r="B39" s="17" t="s">
        <v>460</v>
      </c>
      <c r="J39" s="33"/>
      <c r="K39" s="33"/>
      <c r="L39" s="152"/>
    </row>
    <row r="40" spans="2:12" s="17" customFormat="1" ht="11.25">
      <c r="B40" s="17" t="s">
        <v>304</v>
      </c>
      <c r="L40" s="182"/>
    </row>
  </sheetData>
  <mergeCells count="5">
    <mergeCell ref="L23:L24"/>
    <mergeCell ref="B2:K2"/>
    <mergeCell ref="I23:I24"/>
    <mergeCell ref="J23:J24"/>
    <mergeCell ref="K23:K24"/>
  </mergeCells>
  <hyperlinks>
    <hyperlink ref="B2:K2" location="'List of Tables &amp; Charts'!A1" display="return to List of Tables &amp; Charts"/>
    <hyperlink ref="L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scale="80" r:id="rId2"/>
  <headerFooter alignWithMargins="0">
    <oddFooter>&amp;L&amp;8Scottish Stroke Care Audit 2010 National Report
Stroke Services in Scottish Hospitals, Data relating to 2005-2009&amp;C&amp;8Page &amp;P of &amp;N&amp;R&amp;8© NHS National Services Scotland/Crown Copyright</oddFooter>
  </headerFooter>
  <rowBreaks count="1" manualBreakCount="1">
    <brk id="22" max="11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559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560</v>
      </c>
      <c r="K2" s="144" t="s">
        <v>141</v>
      </c>
      <c r="L2" s="144"/>
    </row>
    <row r="3" ht="12.75">
      <c r="N3" s="49"/>
    </row>
    <row r="4" ht="12.75">
      <c r="N4" s="49"/>
    </row>
    <row r="5" ht="12.75">
      <c r="N5" s="49"/>
    </row>
    <row r="6" ht="12.75">
      <c r="N6" s="49"/>
    </row>
    <row r="7" ht="12.75">
      <c r="N7" s="4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88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89"/>
      <c r="I37" s="14" t="s">
        <v>94</v>
      </c>
      <c r="J37" s="14" t="s">
        <v>95</v>
      </c>
      <c r="K37" s="14" t="s">
        <v>94</v>
      </c>
      <c r="L37" s="15" t="s">
        <v>95</v>
      </c>
    </row>
    <row r="38" spans="1:12" ht="12.75">
      <c r="A38" s="145"/>
      <c r="B38" s="8" t="s">
        <v>74</v>
      </c>
      <c r="C38" s="8" t="s">
        <v>46</v>
      </c>
      <c r="D38" s="16">
        <f aca="true" t="shared" si="0" ref="D38:D56">I38/J38*100</f>
        <v>68.52791878172589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64 - 73</v>
      </c>
      <c r="F38" s="16">
        <f aca="true" t="shared" si="1" ref="F38:F56">K38/L38*100</f>
        <v>68.98263027295285</v>
      </c>
      <c r="G38" s="16" t="str">
        <f aca="true" t="shared" si="2" ref="G38:G43"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64 - 73</v>
      </c>
      <c r="H38" s="52">
        <v>80</v>
      </c>
      <c r="I38" s="9">
        <v>270</v>
      </c>
      <c r="J38" s="9">
        <v>394</v>
      </c>
      <c r="K38" s="9">
        <v>278</v>
      </c>
      <c r="L38" s="9">
        <v>403</v>
      </c>
    </row>
    <row r="39" spans="1:12" ht="12.75">
      <c r="A39" s="145"/>
      <c r="B39" s="8" t="s">
        <v>76</v>
      </c>
      <c r="C39" s="8" t="s">
        <v>49</v>
      </c>
      <c r="D39" s="16">
        <f t="shared" si="0"/>
        <v>54.761904761904766</v>
      </c>
      <c r="E39" s="16" t="str">
        <f aca="true" t="shared" si="3" ref="E39:E62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46 - 63</v>
      </c>
      <c r="F39" s="16">
        <f t="shared" si="1"/>
        <v>50.495049504950494</v>
      </c>
      <c r="G39" s="16" t="str">
        <f t="shared" si="2"/>
        <v>41 - 60</v>
      </c>
      <c r="H39" s="52">
        <v>80</v>
      </c>
      <c r="I39" s="9">
        <v>69</v>
      </c>
      <c r="J39" s="9">
        <v>126</v>
      </c>
      <c r="K39" s="9">
        <v>51</v>
      </c>
      <c r="L39" s="9">
        <v>101</v>
      </c>
    </row>
    <row r="40" spans="1:12" ht="12.75">
      <c r="A40" s="145"/>
      <c r="B40" s="8" t="s">
        <v>105</v>
      </c>
      <c r="C40" s="8" t="s">
        <v>106</v>
      </c>
      <c r="D40" s="16">
        <f t="shared" si="0"/>
        <v>82.97872340425532</v>
      </c>
      <c r="E40" s="16" t="str">
        <f t="shared" si="3"/>
        <v>74 - 89</v>
      </c>
      <c r="F40" s="16">
        <f t="shared" si="1"/>
        <v>91.46341463414635</v>
      </c>
      <c r="G40" s="16" t="str">
        <f t="shared" si="2"/>
        <v>83 - 96</v>
      </c>
      <c r="H40" s="52">
        <v>80</v>
      </c>
      <c r="I40" s="9">
        <v>78</v>
      </c>
      <c r="J40" s="9">
        <v>94</v>
      </c>
      <c r="K40" s="9">
        <v>75</v>
      </c>
      <c r="L40" s="9">
        <v>82</v>
      </c>
    </row>
    <row r="41" spans="1:12" ht="12.75">
      <c r="A41" s="145"/>
      <c r="B41" s="8" t="s">
        <v>78</v>
      </c>
      <c r="C41" s="8" t="s">
        <v>107</v>
      </c>
      <c r="D41" s="16">
        <f t="shared" si="0"/>
        <v>20.855614973262032</v>
      </c>
      <c r="E41" s="16" t="str">
        <f t="shared" si="3"/>
        <v>16 - 27</v>
      </c>
      <c r="F41" s="16">
        <f t="shared" si="1"/>
        <v>57.407407407407405</v>
      </c>
      <c r="G41" s="16" t="str">
        <f t="shared" si="2"/>
        <v>50 - 65</v>
      </c>
      <c r="H41" s="52">
        <v>80</v>
      </c>
      <c r="I41" s="9">
        <v>39</v>
      </c>
      <c r="J41" s="9">
        <v>187</v>
      </c>
      <c r="K41" s="9">
        <v>93</v>
      </c>
      <c r="L41" s="9">
        <v>162</v>
      </c>
    </row>
    <row r="42" spans="1:12" ht="12.75">
      <c r="A42" s="145"/>
      <c r="B42" s="8" t="s">
        <v>79</v>
      </c>
      <c r="C42" s="8" t="s">
        <v>51</v>
      </c>
      <c r="D42" s="16">
        <f t="shared" si="0"/>
        <v>93.13380281690141</v>
      </c>
      <c r="E42" s="16" t="str">
        <f t="shared" si="3"/>
        <v>91 - 95</v>
      </c>
      <c r="F42" s="16">
        <f t="shared" si="1"/>
        <v>96.25</v>
      </c>
      <c r="G42" s="16" t="str">
        <f t="shared" si="2"/>
        <v>94 - 98</v>
      </c>
      <c r="H42" s="52">
        <v>80</v>
      </c>
      <c r="I42" s="9">
        <v>529</v>
      </c>
      <c r="J42" s="9">
        <v>568</v>
      </c>
      <c r="K42" s="9">
        <v>539</v>
      </c>
      <c r="L42" s="9">
        <v>560</v>
      </c>
    </row>
    <row r="43" spans="1:12" ht="12.75">
      <c r="A43" s="145"/>
      <c r="B43" s="8" t="s">
        <v>83</v>
      </c>
      <c r="C43" s="8" t="s">
        <v>2</v>
      </c>
      <c r="D43" s="16">
        <f t="shared" si="0"/>
        <v>3.508771929824561</v>
      </c>
      <c r="E43" s="16" t="str">
        <f t="shared" si="3"/>
        <v>1 - 12</v>
      </c>
      <c r="F43" s="16">
        <f t="shared" si="1"/>
        <v>24.691358024691358</v>
      </c>
      <c r="G43" s="16" t="str">
        <f t="shared" si="2"/>
        <v>17 - 35</v>
      </c>
      <c r="H43" s="52">
        <v>80</v>
      </c>
      <c r="I43" s="9">
        <v>2</v>
      </c>
      <c r="J43" s="9">
        <v>57</v>
      </c>
      <c r="K43" s="9">
        <v>20</v>
      </c>
      <c r="L43" s="9">
        <v>81</v>
      </c>
    </row>
    <row r="44" spans="1:12" ht="12.75">
      <c r="A44" s="145"/>
      <c r="B44" s="8" t="s">
        <v>84</v>
      </c>
      <c r="C44" s="8" t="s">
        <v>3</v>
      </c>
      <c r="D44" s="16">
        <f t="shared" si="0"/>
        <v>88.33333333333333</v>
      </c>
      <c r="E44" s="16" t="str">
        <f t="shared" si="3"/>
        <v>78 - 94</v>
      </c>
      <c r="F44" s="16"/>
      <c r="G44" s="16"/>
      <c r="H44" s="52">
        <v>80</v>
      </c>
      <c r="I44" s="9">
        <v>53</v>
      </c>
      <c r="J44" s="9">
        <v>60</v>
      </c>
      <c r="K44" s="9"/>
      <c r="L44" s="9"/>
    </row>
    <row r="45" spans="1:12" ht="12.75">
      <c r="A45" s="145"/>
      <c r="B45" s="8" t="s">
        <v>86</v>
      </c>
      <c r="C45" s="8" t="s">
        <v>56</v>
      </c>
      <c r="D45" s="16">
        <f t="shared" si="0"/>
        <v>71.51898734177216</v>
      </c>
      <c r="E45" s="16" t="str">
        <f t="shared" si="3"/>
        <v>64 - 78</v>
      </c>
      <c r="F45" s="16">
        <f t="shared" si="1"/>
        <v>96.62162162162163</v>
      </c>
      <c r="G45" s="16" t="str">
        <f aca="true" t="shared" si="4" ref="G45:G62">IF(AND(L45&gt;0,ROUND(SUM(100*((2*K45+1.96^2)-(1.96*(SQRT(1.96^2+4*K45*(1-(K45/L45))))))/(2*(L45+1.96^2))),0)&lt;0),CONCATENATE(SUM(1*0)," - ",ROUND(SUM(100*((2*K45+1.96^2)+(1.96*(SQRT(1.96^2+4*K45*(1-(K45/L45))))))/(2*(L45+1.96^2))),0)),IF(AND(L45&gt;0,ROUND(SUM(100*((2*K45+1.96^2)-(1.96*(SQRT(1.96^2+4*K45*(1-(K45/L45))))))/(2*(L45+1.96^2))),0)&gt;=0),CONCATENATE(ROUND(SUM(100*((2*K45+1.96^2)-(1.96*(SQRT(1.96^2+4*K45*(1-(K45/L45))))))/(2*(L45+1.96^2))),0)," - ",ROUND(SUM(100*((2*K45+1.96^2)+(1.96*(SQRT(1.96^2+4*K45*(1-(K45/L45))))))/(2*(L45+1.96^2))),0)),""))</f>
        <v>92 - 99</v>
      </c>
      <c r="H45" s="52">
        <v>80</v>
      </c>
      <c r="I45" s="9">
        <v>113</v>
      </c>
      <c r="J45" s="9">
        <v>158</v>
      </c>
      <c r="K45" s="9">
        <v>143</v>
      </c>
      <c r="L45" s="9">
        <v>148</v>
      </c>
    </row>
    <row r="46" spans="1:13" ht="12.75">
      <c r="A46" s="145"/>
      <c r="B46" s="8" t="s">
        <v>57</v>
      </c>
      <c r="C46" s="8" t="s">
        <v>5</v>
      </c>
      <c r="D46" s="16">
        <f t="shared" si="0"/>
        <v>64.51612903225806</v>
      </c>
      <c r="E46" s="16" t="str">
        <f t="shared" si="3"/>
        <v>58 - 71</v>
      </c>
      <c r="F46" s="16">
        <f t="shared" si="1"/>
        <v>62.56983240223464</v>
      </c>
      <c r="G46" s="16" t="str">
        <f t="shared" si="4"/>
        <v>55 - 69</v>
      </c>
      <c r="H46" s="52">
        <v>80</v>
      </c>
      <c r="I46" s="9">
        <v>140</v>
      </c>
      <c r="J46" s="9">
        <v>217</v>
      </c>
      <c r="K46" s="9">
        <v>112</v>
      </c>
      <c r="L46" s="9">
        <v>179</v>
      </c>
      <c r="M46" s="28"/>
    </row>
    <row r="47" spans="1:12" ht="12.75">
      <c r="A47" s="145"/>
      <c r="B47" s="8" t="s">
        <v>63</v>
      </c>
      <c r="C47" s="8" t="s">
        <v>10</v>
      </c>
      <c r="D47" s="16">
        <f t="shared" si="0"/>
        <v>91.66666666666666</v>
      </c>
      <c r="E47" s="16" t="str">
        <f t="shared" si="3"/>
        <v>86 - 95</v>
      </c>
      <c r="F47" s="16">
        <f t="shared" si="1"/>
        <v>89.59537572254335</v>
      </c>
      <c r="G47" s="16" t="str">
        <f t="shared" si="4"/>
        <v>84 - 93</v>
      </c>
      <c r="H47" s="52">
        <v>80</v>
      </c>
      <c r="I47" s="9">
        <v>143</v>
      </c>
      <c r="J47" s="9">
        <v>156</v>
      </c>
      <c r="K47" s="9">
        <v>155</v>
      </c>
      <c r="L47" s="9">
        <v>173</v>
      </c>
    </row>
    <row r="48" spans="1:12" ht="12.75">
      <c r="A48" s="145"/>
      <c r="B48" s="8" t="s">
        <v>65</v>
      </c>
      <c r="C48" s="8" t="s">
        <v>11</v>
      </c>
      <c r="D48" s="16">
        <f t="shared" si="0"/>
        <v>41.86046511627907</v>
      </c>
      <c r="E48" s="16" t="str">
        <f t="shared" si="3"/>
        <v>35 - 49</v>
      </c>
      <c r="F48" s="16">
        <f t="shared" si="1"/>
        <v>59.895833333333336</v>
      </c>
      <c r="G48" s="16" t="str">
        <f t="shared" si="4"/>
        <v>53 - 67</v>
      </c>
      <c r="H48" s="52">
        <v>80</v>
      </c>
      <c r="I48" s="9">
        <v>72</v>
      </c>
      <c r="J48" s="9">
        <v>172</v>
      </c>
      <c r="K48" s="9">
        <v>115</v>
      </c>
      <c r="L48" s="9">
        <v>192</v>
      </c>
    </row>
    <row r="49" spans="1:12" ht="12.75">
      <c r="A49" s="145"/>
      <c r="B49" s="8" t="s">
        <v>87</v>
      </c>
      <c r="C49" s="8" t="s">
        <v>12</v>
      </c>
      <c r="D49" s="16">
        <f t="shared" si="0"/>
        <v>88.09523809523809</v>
      </c>
      <c r="E49" s="16" t="str">
        <f t="shared" si="3"/>
        <v>75 - 95</v>
      </c>
      <c r="F49" s="16">
        <f t="shared" si="1"/>
        <v>81.48148148148148</v>
      </c>
      <c r="G49" s="16" t="str">
        <f t="shared" si="4"/>
        <v>69 - 90</v>
      </c>
      <c r="H49" s="52">
        <v>80</v>
      </c>
      <c r="I49" s="9">
        <v>37</v>
      </c>
      <c r="J49" s="9">
        <v>42</v>
      </c>
      <c r="K49" s="9">
        <v>44</v>
      </c>
      <c r="L49" s="9">
        <v>54</v>
      </c>
    </row>
    <row r="50" spans="1:12" ht="12.75">
      <c r="A50" s="145"/>
      <c r="B50" s="8" t="s">
        <v>62</v>
      </c>
      <c r="C50" s="8" t="s">
        <v>9</v>
      </c>
      <c r="D50" s="16">
        <f t="shared" si="0"/>
        <v>46.2962962962963</v>
      </c>
      <c r="E50" s="16" t="str">
        <f t="shared" si="3"/>
        <v>39 - 54</v>
      </c>
      <c r="F50" s="16">
        <f t="shared" si="1"/>
        <v>74.32432432432432</v>
      </c>
      <c r="G50" s="16" t="str">
        <f t="shared" si="4"/>
        <v>63 - 83</v>
      </c>
      <c r="H50" s="52">
        <v>80</v>
      </c>
      <c r="I50" s="9">
        <v>75</v>
      </c>
      <c r="J50" s="9">
        <v>162</v>
      </c>
      <c r="K50" s="9">
        <v>55</v>
      </c>
      <c r="L50" s="9">
        <v>74</v>
      </c>
    </row>
    <row r="51" spans="1:12" ht="12.75">
      <c r="A51" s="145"/>
      <c r="B51" s="8" t="s">
        <v>61</v>
      </c>
      <c r="C51" s="8" t="s">
        <v>61</v>
      </c>
      <c r="D51" s="16">
        <f t="shared" si="0"/>
        <v>28.1947261663286</v>
      </c>
      <c r="E51" s="16" t="str">
        <f t="shared" si="3"/>
        <v>24 - 32</v>
      </c>
      <c r="F51" s="16">
        <f t="shared" si="1"/>
        <v>96.25292740046838</v>
      </c>
      <c r="G51" s="16" t="str">
        <f t="shared" si="4"/>
        <v>94 - 98</v>
      </c>
      <c r="H51" s="52">
        <v>80</v>
      </c>
      <c r="I51" s="9">
        <v>139</v>
      </c>
      <c r="J51" s="9">
        <v>493</v>
      </c>
      <c r="K51" s="9">
        <v>411</v>
      </c>
      <c r="L51" s="9">
        <v>427</v>
      </c>
    </row>
    <row r="52" spans="1:15" ht="12.75">
      <c r="A52" s="145"/>
      <c r="B52" s="8" t="s">
        <v>58</v>
      </c>
      <c r="C52" s="8" t="s">
        <v>6</v>
      </c>
      <c r="D52" s="16">
        <f t="shared" si="0"/>
        <v>65.84615384615384</v>
      </c>
      <c r="E52" s="16" t="str">
        <f t="shared" si="3"/>
        <v>61 - 71</v>
      </c>
      <c r="F52" s="16">
        <f t="shared" si="1"/>
        <v>93.37748344370861</v>
      </c>
      <c r="G52" s="16" t="str">
        <f t="shared" si="4"/>
        <v>90 - 96</v>
      </c>
      <c r="H52" s="52">
        <v>80</v>
      </c>
      <c r="I52" s="9">
        <v>214</v>
      </c>
      <c r="J52" s="9">
        <v>325</v>
      </c>
      <c r="K52" s="9">
        <v>282</v>
      </c>
      <c r="L52" s="9">
        <v>302</v>
      </c>
      <c r="N52" s="31"/>
      <c r="O52" s="28"/>
    </row>
    <row r="53" spans="1:15" ht="12.75">
      <c r="A53" s="145"/>
      <c r="B53" s="8" t="s">
        <v>59</v>
      </c>
      <c r="C53" s="8" t="s">
        <v>7</v>
      </c>
      <c r="D53" s="16">
        <f t="shared" si="0"/>
        <v>97.52650176678446</v>
      </c>
      <c r="E53" s="16" t="str">
        <f t="shared" si="3"/>
        <v>95 - 99</v>
      </c>
      <c r="F53" s="16">
        <f t="shared" si="1"/>
        <v>68.69300911854104</v>
      </c>
      <c r="G53" s="16" t="str">
        <f t="shared" si="4"/>
        <v>63 - 73</v>
      </c>
      <c r="H53" s="52">
        <v>80</v>
      </c>
      <c r="I53" s="9">
        <v>276</v>
      </c>
      <c r="J53" s="9">
        <v>283</v>
      </c>
      <c r="K53" s="9">
        <v>226</v>
      </c>
      <c r="L53" s="9">
        <v>329</v>
      </c>
      <c r="N53" s="31"/>
      <c r="O53" s="28"/>
    </row>
    <row r="54" spans="1:12" ht="12.75">
      <c r="A54" s="145"/>
      <c r="B54" s="8" t="s">
        <v>60</v>
      </c>
      <c r="C54" s="8" t="s">
        <v>8</v>
      </c>
      <c r="D54" s="16">
        <f t="shared" si="0"/>
        <v>96.04989604989605</v>
      </c>
      <c r="E54" s="16" t="str">
        <f t="shared" si="3"/>
        <v>94 - 97</v>
      </c>
      <c r="F54" s="16">
        <f t="shared" si="1"/>
        <v>98.54771784232366</v>
      </c>
      <c r="G54" s="16" t="str">
        <f t="shared" si="4"/>
        <v>97 - 99</v>
      </c>
      <c r="H54" s="52">
        <v>80</v>
      </c>
      <c r="I54" s="9">
        <v>462</v>
      </c>
      <c r="J54" s="9">
        <v>481</v>
      </c>
      <c r="K54" s="9">
        <v>475</v>
      </c>
      <c r="L54" s="9">
        <v>482</v>
      </c>
    </row>
    <row r="55" spans="1:12" ht="12.75">
      <c r="A55" s="145"/>
      <c r="B55" s="8" t="s">
        <v>88</v>
      </c>
      <c r="C55" s="8" t="s">
        <v>15</v>
      </c>
      <c r="D55" s="16">
        <f t="shared" si="0"/>
        <v>28.57142857142857</v>
      </c>
      <c r="E55" s="16" t="str">
        <f t="shared" si="3"/>
        <v>21 - 38</v>
      </c>
      <c r="F55" s="16">
        <f t="shared" si="1"/>
        <v>40.707964601769916</v>
      </c>
      <c r="G55" s="16" t="str">
        <f t="shared" si="4"/>
        <v>32 - 50</v>
      </c>
      <c r="H55" s="52">
        <v>80</v>
      </c>
      <c r="I55" s="9">
        <v>30</v>
      </c>
      <c r="J55" s="9">
        <v>105</v>
      </c>
      <c r="K55" s="9">
        <v>46</v>
      </c>
      <c r="L55" s="9">
        <v>113</v>
      </c>
    </row>
    <row r="56" spans="1:12" ht="12.75">
      <c r="A56" s="145"/>
      <c r="B56" s="8" t="s">
        <v>89</v>
      </c>
      <c r="C56" s="8" t="s">
        <v>367</v>
      </c>
      <c r="D56" s="16">
        <f t="shared" si="0"/>
        <v>30.252100840336134</v>
      </c>
      <c r="E56" s="16" t="str">
        <f t="shared" si="3"/>
        <v>23 - 39</v>
      </c>
      <c r="F56" s="16">
        <f t="shared" si="1"/>
        <v>65.92592592592592</v>
      </c>
      <c r="G56" s="16" t="str">
        <f t="shared" si="4"/>
        <v>58 - 73</v>
      </c>
      <c r="H56" s="52">
        <v>80</v>
      </c>
      <c r="I56" s="9">
        <v>36</v>
      </c>
      <c r="J56" s="9">
        <v>119</v>
      </c>
      <c r="K56" s="9">
        <v>89</v>
      </c>
      <c r="L56" s="9">
        <v>135</v>
      </c>
    </row>
    <row r="57" spans="1:15" ht="12.75">
      <c r="A57" s="145"/>
      <c r="B57" s="8" t="s">
        <v>109</v>
      </c>
      <c r="C57" s="8" t="s">
        <v>52</v>
      </c>
      <c r="D57" s="16">
        <f aca="true" t="shared" si="5" ref="D57:D62">I57/J57*100</f>
        <v>20.179372197309416</v>
      </c>
      <c r="E57" s="16" t="str">
        <f t="shared" si="3"/>
        <v>17 - 24</v>
      </c>
      <c r="F57" s="16">
        <f aca="true" t="shared" si="6" ref="F57:F62">K57/L57*100</f>
        <v>65.20681265206812</v>
      </c>
      <c r="G57" s="16" t="str">
        <f t="shared" si="4"/>
        <v>60 - 70</v>
      </c>
      <c r="H57" s="52">
        <v>80</v>
      </c>
      <c r="I57" s="9">
        <v>90</v>
      </c>
      <c r="J57" s="9">
        <v>446</v>
      </c>
      <c r="K57" s="9">
        <v>268</v>
      </c>
      <c r="L57" s="9">
        <v>411</v>
      </c>
      <c r="M57" s="31"/>
      <c r="O57" s="28"/>
    </row>
    <row r="58" spans="1:15" ht="12.75">
      <c r="A58" s="145"/>
      <c r="B58" s="8" t="s">
        <v>81</v>
      </c>
      <c r="C58" s="8" t="s">
        <v>53</v>
      </c>
      <c r="D58" s="16">
        <f t="shared" si="5"/>
        <v>66.23376623376623</v>
      </c>
      <c r="E58" s="16" t="str">
        <f t="shared" si="3"/>
        <v>62 - 70</v>
      </c>
      <c r="F58" s="16">
        <f t="shared" si="6"/>
        <v>88.6977886977887</v>
      </c>
      <c r="G58" s="16" t="str">
        <f t="shared" si="4"/>
        <v>85 - 91</v>
      </c>
      <c r="H58" s="52">
        <v>80</v>
      </c>
      <c r="I58" s="9">
        <v>306</v>
      </c>
      <c r="J58" s="9">
        <v>462</v>
      </c>
      <c r="K58" s="9">
        <v>361</v>
      </c>
      <c r="L58" s="9">
        <v>407</v>
      </c>
      <c r="M58" s="31"/>
      <c r="O58" s="32"/>
    </row>
    <row r="59" spans="1:12" ht="12.75">
      <c r="A59" s="145"/>
      <c r="B59" s="8" t="s">
        <v>82</v>
      </c>
      <c r="C59" s="8" t="s">
        <v>54</v>
      </c>
      <c r="D59" s="16">
        <f t="shared" si="5"/>
        <v>23.825503355704697</v>
      </c>
      <c r="E59" s="16" t="str">
        <f t="shared" si="3"/>
        <v>21 - 27</v>
      </c>
      <c r="F59" s="16">
        <f t="shared" si="6"/>
        <v>62.42937853107344</v>
      </c>
      <c r="G59" s="16" t="str">
        <f t="shared" si="4"/>
        <v>57 - 67</v>
      </c>
      <c r="H59" s="52">
        <v>80</v>
      </c>
      <c r="I59" s="9">
        <v>142</v>
      </c>
      <c r="J59" s="9">
        <v>596</v>
      </c>
      <c r="K59" s="9">
        <v>221</v>
      </c>
      <c r="L59" s="9">
        <v>354</v>
      </c>
    </row>
    <row r="60" spans="1:12" ht="12.75">
      <c r="A60" s="145"/>
      <c r="B60" s="8" t="s">
        <v>514</v>
      </c>
      <c r="C60" s="8" t="s">
        <v>1</v>
      </c>
      <c r="D60" s="16">
        <f t="shared" si="5"/>
        <v>44.20600858369099</v>
      </c>
      <c r="E60" s="16" t="str">
        <f t="shared" si="3"/>
        <v>38 - 51</v>
      </c>
      <c r="F60" s="16">
        <f t="shared" si="6"/>
        <v>81.02893890675242</v>
      </c>
      <c r="G60" s="16" t="str">
        <f t="shared" si="4"/>
        <v>76 - 85</v>
      </c>
      <c r="H60" s="52">
        <v>80</v>
      </c>
      <c r="I60" s="9">
        <v>103</v>
      </c>
      <c r="J60" s="9">
        <v>233</v>
      </c>
      <c r="K60" s="9">
        <v>252</v>
      </c>
      <c r="L60" s="9">
        <v>311</v>
      </c>
    </row>
    <row r="61" spans="1:12" ht="12.75">
      <c r="A61" s="145"/>
      <c r="B61" s="8" t="s">
        <v>110</v>
      </c>
      <c r="C61" s="8" t="s">
        <v>111</v>
      </c>
      <c r="D61" s="16">
        <f t="shared" si="5"/>
        <v>62.606232294617556</v>
      </c>
      <c r="E61" s="16" t="str">
        <f t="shared" si="3"/>
        <v>57 - 67</v>
      </c>
      <c r="F61" s="16">
        <f t="shared" si="6"/>
        <v>95.46742209631728</v>
      </c>
      <c r="G61" s="16" t="str">
        <f t="shared" si="4"/>
        <v>93 - 97</v>
      </c>
      <c r="H61" s="52">
        <v>80</v>
      </c>
      <c r="I61" s="9">
        <v>221</v>
      </c>
      <c r="J61" s="9">
        <v>353</v>
      </c>
      <c r="K61" s="9">
        <v>337</v>
      </c>
      <c r="L61" s="9">
        <v>353</v>
      </c>
    </row>
    <row r="62" spans="1:12" ht="12.75">
      <c r="A62" s="145"/>
      <c r="B62" s="8" t="s">
        <v>90</v>
      </c>
      <c r="C62" s="8" t="s">
        <v>90</v>
      </c>
      <c r="D62" s="16">
        <f t="shared" si="5"/>
        <v>57.86293528382891</v>
      </c>
      <c r="E62" s="16" t="str">
        <f t="shared" si="3"/>
        <v>57 - 59</v>
      </c>
      <c r="F62" s="16">
        <f t="shared" si="6"/>
        <v>79.68455340305161</v>
      </c>
      <c r="G62" s="16" t="str">
        <f t="shared" si="4"/>
        <v>79 - 81</v>
      </c>
      <c r="H62" s="52">
        <v>80</v>
      </c>
      <c r="I62" s="9">
        <f>SUM(I38:I61)</f>
        <v>3639</v>
      </c>
      <c r="J62" s="9">
        <f>SUM(J38:J61)</f>
        <v>6289</v>
      </c>
      <c r="K62" s="9">
        <f>SUM(K38:K61)</f>
        <v>4648</v>
      </c>
      <c r="L62" s="9">
        <f>SUM(L38:L61)</f>
        <v>5833</v>
      </c>
    </row>
    <row r="63" spans="1:10" ht="12.75">
      <c r="A63" s="145"/>
      <c r="B63" s="17" t="s">
        <v>112</v>
      </c>
      <c r="I63" s="18"/>
      <c r="J63" s="50"/>
    </row>
    <row r="64" spans="1:2" ht="12.75">
      <c r="A64" s="145"/>
      <c r="B64" s="17" t="s">
        <v>113</v>
      </c>
    </row>
    <row r="65" spans="1:2" ht="12.75">
      <c r="A65" s="145"/>
      <c r="B65" s="53" t="s">
        <v>129</v>
      </c>
    </row>
    <row r="66" spans="2:5" ht="12.75">
      <c r="B66" s="198" t="s">
        <v>563</v>
      </c>
      <c r="D66" s="7"/>
      <c r="E66" s="7"/>
    </row>
    <row r="67" spans="2:5" ht="12.75">
      <c r="B67" s="6"/>
      <c r="C67" s="6"/>
      <c r="D67" s="7"/>
      <c r="E67" s="7"/>
    </row>
    <row r="68" spans="2:5" ht="12.75">
      <c r="B68" s="6"/>
      <c r="D68" s="7"/>
      <c r="E68" s="7"/>
    </row>
    <row r="69" spans="2:5" ht="12.75">
      <c r="B69" s="6"/>
      <c r="D69" s="7"/>
      <c r="E69" s="7"/>
    </row>
    <row r="70" spans="2:5" ht="12.75">
      <c r="B70" s="6"/>
      <c r="D70" s="7"/>
      <c r="E70" s="7"/>
    </row>
    <row r="71" spans="2:14" ht="12.75">
      <c r="B71" s="6"/>
      <c r="D71" s="7"/>
      <c r="E71" s="7"/>
      <c r="N71" s="4"/>
    </row>
    <row r="72" spans="2:14" ht="12.75">
      <c r="B72" s="6"/>
      <c r="D72" s="7"/>
      <c r="E72" s="7"/>
      <c r="N72" s="4"/>
    </row>
    <row r="73" spans="2:14" ht="12.75">
      <c r="B73" s="6"/>
      <c r="D73" s="7"/>
      <c r="E73" s="7"/>
      <c r="L73" s="5"/>
      <c r="M73" s="5"/>
      <c r="N73" s="5"/>
    </row>
    <row r="74" spans="2:14" ht="12.75">
      <c r="B74" s="6"/>
      <c r="D74" s="7"/>
      <c r="E74" s="7"/>
      <c r="N74" s="4"/>
    </row>
    <row r="75" spans="2:5" ht="12.75">
      <c r="B75" s="6"/>
      <c r="D75" s="7"/>
      <c r="E75" s="7"/>
    </row>
    <row r="76" spans="2:5" ht="12.75">
      <c r="B76" s="6"/>
      <c r="D76" s="7"/>
      <c r="E76" s="7"/>
    </row>
    <row r="77" spans="2:5" ht="12.75">
      <c r="B77" s="6"/>
      <c r="D77" s="7"/>
      <c r="E77" s="7"/>
    </row>
    <row r="78" spans="2:5" ht="12.75">
      <c r="B78" s="6"/>
      <c r="D78" s="7"/>
      <c r="E78" s="7"/>
    </row>
    <row r="79" spans="2:5" ht="12.75">
      <c r="B79" s="6"/>
      <c r="D79" s="7"/>
      <c r="E79" s="7"/>
    </row>
    <row r="80" spans="2:5" ht="12.75">
      <c r="B80" s="6"/>
      <c r="D80" s="7"/>
      <c r="E80" s="7"/>
    </row>
    <row r="81" spans="2:5" ht="12.75">
      <c r="B81" s="6"/>
      <c r="D81" s="7"/>
      <c r="E81" s="7"/>
    </row>
    <row r="82" spans="2:5" ht="12.75">
      <c r="B82" s="6"/>
      <c r="D82" s="7"/>
      <c r="E82" s="7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</sheetData>
  <mergeCells count="8">
    <mergeCell ref="K36:L36"/>
    <mergeCell ref="D36:E36"/>
    <mergeCell ref="F36:G36"/>
    <mergeCell ref="B1:L1"/>
    <mergeCell ref="B36:B37"/>
    <mergeCell ref="C36:C37"/>
    <mergeCell ref="H36:H37"/>
    <mergeCell ref="I36:J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Q44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561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560</v>
      </c>
      <c r="D2" s="1"/>
      <c r="E2" s="1"/>
      <c r="F2" s="1"/>
      <c r="G2" s="1"/>
      <c r="H2" s="1"/>
      <c r="J2" s="144" t="s">
        <v>141</v>
      </c>
      <c r="Q2" s="144"/>
    </row>
    <row r="33" ht="12.75">
      <c r="D33" s="17" t="s">
        <v>432</v>
      </c>
    </row>
    <row r="35" spans="4:9" ht="12.75">
      <c r="D35" s="166"/>
      <c r="E35" s="281" t="s">
        <v>428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3:9" ht="12.75">
      <c r="C37" s="161"/>
      <c r="D37" s="172" t="s">
        <v>420</v>
      </c>
      <c r="E37" s="173">
        <v>2723</v>
      </c>
      <c r="F37" s="173">
        <v>3188</v>
      </c>
      <c r="G37" s="173">
        <v>5917</v>
      </c>
      <c r="H37" s="173">
        <v>6289</v>
      </c>
      <c r="I37" s="173">
        <v>5833</v>
      </c>
    </row>
    <row r="38" spans="3:9" ht="25.5">
      <c r="C38" s="161"/>
      <c r="D38" s="170" t="s">
        <v>421</v>
      </c>
      <c r="E38" s="100">
        <v>822</v>
      </c>
      <c r="F38" s="100">
        <v>1262</v>
      </c>
      <c r="G38" s="100">
        <v>2569</v>
      </c>
      <c r="H38" s="100">
        <v>3639</v>
      </c>
      <c r="I38" s="100">
        <v>4648</v>
      </c>
    </row>
    <row r="39" spans="3:9" ht="12.75">
      <c r="C39" s="162"/>
      <c r="D39" s="170" t="s">
        <v>422</v>
      </c>
      <c r="E39" s="178">
        <f>E38/E$37*100</f>
        <v>30.18729342636798</v>
      </c>
      <c r="F39" s="178">
        <f>F38/F$37*100</f>
        <v>39.58594730238394</v>
      </c>
      <c r="G39" s="178">
        <f>G38/G$37*100</f>
        <v>43.41727226635119</v>
      </c>
      <c r="H39" s="178">
        <f>H38/H$37*100</f>
        <v>57.86293528382891</v>
      </c>
      <c r="I39" s="178">
        <f>I38/I$37*100</f>
        <v>79.68455340305161</v>
      </c>
    </row>
    <row r="40" spans="4:9" ht="12.75">
      <c r="D40" s="156" t="s">
        <v>427</v>
      </c>
      <c r="E40" s="157">
        <v>80</v>
      </c>
      <c r="F40" s="157">
        <v>80</v>
      </c>
      <c r="G40" s="157">
        <v>80</v>
      </c>
      <c r="H40" s="157">
        <v>80</v>
      </c>
      <c r="I40" s="158">
        <v>80</v>
      </c>
    </row>
    <row r="44" spans="8:9" ht="12.75">
      <c r="H44" s="18"/>
      <c r="I44" s="18"/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5.7109375" style="92" customWidth="1"/>
    <col min="3" max="3" width="12.7109375" style="92" customWidth="1"/>
    <col min="4" max="9" width="12.7109375" style="0" customWidth="1"/>
  </cols>
  <sheetData>
    <row r="1" spans="2:4" ht="12.75">
      <c r="B1" s="228" t="s">
        <v>479</v>
      </c>
      <c r="C1" s="228"/>
      <c r="D1" s="228"/>
    </row>
    <row r="2" spans="2:4" ht="13.5" thickBot="1">
      <c r="B2" s="229" t="s">
        <v>141</v>
      </c>
      <c r="C2" s="229"/>
      <c r="D2" s="229"/>
    </row>
    <row r="3" spans="2:8" ht="24.75" customHeight="1">
      <c r="B3" s="11" t="s">
        <v>39</v>
      </c>
      <c r="C3" s="230" t="s">
        <v>149</v>
      </c>
      <c r="D3" s="231"/>
      <c r="E3" s="231"/>
      <c r="F3" s="200" t="s">
        <v>148</v>
      </c>
      <c r="G3" s="201"/>
      <c r="H3" s="202"/>
    </row>
    <row r="4" spans="2:8" ht="30" customHeight="1">
      <c r="B4" s="12" t="s">
        <v>40</v>
      </c>
      <c r="C4" s="214" t="s">
        <v>45</v>
      </c>
      <c r="D4" s="214"/>
      <c r="E4" s="214"/>
      <c r="F4" s="214" t="s">
        <v>20</v>
      </c>
      <c r="G4" s="214"/>
      <c r="H4" s="215"/>
    </row>
    <row r="5" spans="2:8" ht="30" customHeight="1">
      <c r="B5" s="12" t="s">
        <v>41</v>
      </c>
      <c r="C5" s="214" t="s">
        <v>16</v>
      </c>
      <c r="D5" s="214"/>
      <c r="E5" s="214"/>
      <c r="F5" s="214" t="s">
        <v>21</v>
      </c>
      <c r="G5" s="214"/>
      <c r="H5" s="215"/>
    </row>
    <row r="6" spans="2:8" ht="30" customHeight="1">
      <c r="B6" s="12" t="s">
        <v>42</v>
      </c>
      <c r="C6" s="214" t="s">
        <v>17</v>
      </c>
      <c r="D6" s="214"/>
      <c r="E6" s="214"/>
      <c r="F6" s="214" t="s">
        <v>24</v>
      </c>
      <c r="G6" s="214"/>
      <c r="H6" s="215"/>
    </row>
    <row r="7" spans="2:8" ht="30" customHeight="1">
      <c r="B7" s="12" t="s">
        <v>43</v>
      </c>
      <c r="C7" s="214" t="s">
        <v>18</v>
      </c>
      <c r="D7" s="214"/>
      <c r="E7" s="214"/>
      <c r="F7" s="214" t="s">
        <v>22</v>
      </c>
      <c r="G7" s="214"/>
      <c r="H7" s="215"/>
    </row>
    <row r="8" spans="2:8" ht="30" customHeight="1" thickBot="1">
      <c r="B8" s="13" t="s">
        <v>44</v>
      </c>
      <c r="C8" s="218" t="s">
        <v>19</v>
      </c>
      <c r="D8" s="218"/>
      <c r="E8" s="218"/>
      <c r="F8" s="218" t="s">
        <v>23</v>
      </c>
      <c r="G8" s="218"/>
      <c r="H8" s="219"/>
    </row>
    <row r="16" spans="2:9" ht="12.75">
      <c r="B16" s="92" t="s">
        <v>156</v>
      </c>
      <c r="I16" s="92"/>
    </row>
    <row r="17" ht="12.75">
      <c r="B17" s="92" t="s">
        <v>157</v>
      </c>
    </row>
    <row r="18" ht="12.75">
      <c r="B18" s="92" t="s">
        <v>158</v>
      </c>
    </row>
    <row r="19" ht="12.75">
      <c r="B19" s="92" t="s">
        <v>159</v>
      </c>
    </row>
    <row r="20" ht="13.5" customHeight="1" thickBot="1">
      <c r="B20" s="92" t="s">
        <v>531</v>
      </c>
    </row>
    <row r="21" spans="2:9" ht="13.5" customHeight="1" thickBot="1">
      <c r="B21" s="188"/>
      <c r="C21" s="217" t="s">
        <v>458</v>
      </c>
      <c r="D21" s="217"/>
      <c r="E21" s="217"/>
      <c r="F21" s="217"/>
      <c r="G21" s="217"/>
      <c r="H21" s="217"/>
      <c r="I21" s="189" t="s">
        <v>420</v>
      </c>
    </row>
    <row r="22" spans="2:9" ht="60" customHeight="1" thickBot="1">
      <c r="B22" s="96" t="s">
        <v>91</v>
      </c>
      <c r="C22" s="190" t="s">
        <v>305</v>
      </c>
      <c r="D22" s="191" t="s">
        <v>160</v>
      </c>
      <c r="E22" s="191" t="s">
        <v>161</v>
      </c>
      <c r="F22" s="191" t="s">
        <v>162</v>
      </c>
      <c r="G22" s="191" t="s">
        <v>163</v>
      </c>
      <c r="H22" s="191" t="s">
        <v>164</v>
      </c>
      <c r="I22" s="192" t="s">
        <v>165</v>
      </c>
    </row>
    <row r="23" spans="2:9" ht="13.5" customHeight="1" thickBot="1">
      <c r="B23" s="221" t="s">
        <v>434</v>
      </c>
      <c r="C23" s="223"/>
      <c r="D23" s="94">
        <v>0.6</v>
      </c>
      <c r="E23" s="94">
        <v>0.9</v>
      </c>
      <c r="F23" s="94">
        <v>1</v>
      </c>
      <c r="G23" s="94">
        <v>0.8</v>
      </c>
      <c r="H23" s="94">
        <v>1</v>
      </c>
      <c r="I23" s="97">
        <v>0.8</v>
      </c>
    </row>
    <row r="24" spans="2:9" ht="14.25" customHeight="1" thickBot="1" thickTop="1">
      <c r="B24" s="222"/>
      <c r="C24" s="224"/>
      <c r="D24" s="225" t="s">
        <v>166</v>
      </c>
      <c r="E24" s="226"/>
      <c r="F24" s="226"/>
      <c r="G24" s="226"/>
      <c r="H24" s="226"/>
      <c r="I24" s="227"/>
    </row>
    <row r="25" spans="2:9" ht="14.25" thickBot="1" thickTop="1">
      <c r="B25" s="102" t="s">
        <v>167</v>
      </c>
      <c r="C25" s="108" t="s">
        <v>474</v>
      </c>
      <c r="D25" s="114" t="s">
        <v>517</v>
      </c>
      <c r="E25" s="114" t="s">
        <v>520</v>
      </c>
      <c r="F25" s="114" t="s">
        <v>522</v>
      </c>
      <c r="G25" s="114" t="s">
        <v>525</v>
      </c>
      <c r="H25" s="114" t="s">
        <v>168</v>
      </c>
      <c r="I25" s="135" t="s">
        <v>371</v>
      </c>
    </row>
    <row r="26" spans="2:9" ht="14.25" thickBot="1" thickTop="1">
      <c r="B26" s="103" t="s">
        <v>46</v>
      </c>
      <c r="C26" s="109" t="s">
        <v>344</v>
      </c>
      <c r="D26" s="115" t="s">
        <v>341</v>
      </c>
      <c r="E26" s="120" t="s">
        <v>342</v>
      </c>
      <c r="F26" s="128" t="s">
        <v>169</v>
      </c>
      <c r="G26" s="120" t="s">
        <v>372</v>
      </c>
      <c r="H26" s="120" t="s">
        <v>343</v>
      </c>
      <c r="I26" s="120" t="s">
        <v>171</v>
      </c>
    </row>
    <row r="27" spans="2:9" ht="13.5" thickBot="1">
      <c r="B27" s="104" t="s">
        <v>292</v>
      </c>
      <c r="C27" s="110" t="s">
        <v>306</v>
      </c>
      <c r="D27" s="116">
        <v>0</v>
      </c>
      <c r="E27" s="116">
        <v>0</v>
      </c>
      <c r="F27" s="125" t="s">
        <v>173</v>
      </c>
      <c r="G27" s="125" t="s">
        <v>377</v>
      </c>
      <c r="H27" s="122" t="s">
        <v>174</v>
      </c>
      <c r="I27" s="142" t="s">
        <v>155</v>
      </c>
    </row>
    <row r="28" spans="2:9" ht="14.25" thickBot="1" thickTop="1">
      <c r="B28" s="103" t="s">
        <v>123</v>
      </c>
      <c r="C28" s="109" t="s">
        <v>349</v>
      </c>
      <c r="D28" s="117" t="s">
        <v>345</v>
      </c>
      <c r="E28" s="120" t="s">
        <v>346</v>
      </c>
      <c r="F28" s="120" t="s">
        <v>347</v>
      </c>
      <c r="G28" s="120" t="s">
        <v>348</v>
      </c>
      <c r="H28" s="128" t="s">
        <v>187</v>
      </c>
      <c r="I28" s="143" t="s">
        <v>172</v>
      </c>
    </row>
    <row r="29" spans="2:9" ht="13.5" thickBot="1">
      <c r="B29" s="105" t="s">
        <v>484</v>
      </c>
      <c r="C29" s="111" t="s">
        <v>307</v>
      </c>
      <c r="D29" s="118" t="s">
        <v>175</v>
      </c>
      <c r="E29" s="121" t="s">
        <v>176</v>
      </c>
      <c r="F29" s="121" t="s">
        <v>177</v>
      </c>
      <c r="G29" s="121" t="s">
        <v>382</v>
      </c>
      <c r="H29" s="121" t="s">
        <v>350</v>
      </c>
      <c r="I29" s="123" t="s">
        <v>351</v>
      </c>
    </row>
    <row r="30" spans="2:9" ht="13.5" thickBot="1">
      <c r="B30" s="104" t="s">
        <v>106</v>
      </c>
      <c r="C30" s="110" t="s">
        <v>178</v>
      </c>
      <c r="D30" s="119" t="s">
        <v>178</v>
      </c>
      <c r="E30" s="119" t="s">
        <v>178</v>
      </c>
      <c r="F30" s="119" t="s">
        <v>178</v>
      </c>
      <c r="G30" s="119" t="s">
        <v>178</v>
      </c>
      <c r="H30" s="119" t="s">
        <v>178</v>
      </c>
      <c r="I30" s="137" t="s">
        <v>352</v>
      </c>
    </row>
    <row r="31" spans="2:9" ht="14.25" thickBot="1" thickTop="1">
      <c r="B31" s="103" t="s">
        <v>50</v>
      </c>
      <c r="C31" s="109" t="s">
        <v>308</v>
      </c>
      <c r="D31" s="120" t="s">
        <v>353</v>
      </c>
      <c r="E31" s="120" t="s">
        <v>179</v>
      </c>
      <c r="F31" s="120" t="s">
        <v>180</v>
      </c>
      <c r="G31" s="120" t="s">
        <v>181</v>
      </c>
      <c r="H31" s="120" t="s">
        <v>182</v>
      </c>
      <c r="I31" s="136" t="s">
        <v>172</v>
      </c>
    </row>
    <row r="32" spans="2:9" ht="13.5" thickBot="1">
      <c r="B32" s="105" t="s">
        <v>0</v>
      </c>
      <c r="C32" s="111" t="s">
        <v>309</v>
      </c>
      <c r="D32" s="121" t="s">
        <v>183</v>
      </c>
      <c r="E32" s="121" t="s">
        <v>354</v>
      </c>
      <c r="F32" s="121" t="s">
        <v>184</v>
      </c>
      <c r="G32" s="121" t="s">
        <v>386</v>
      </c>
      <c r="H32" s="121" t="s">
        <v>185</v>
      </c>
      <c r="I32" s="121" t="s">
        <v>186</v>
      </c>
    </row>
    <row r="33" spans="2:9" ht="13.5" thickBot="1">
      <c r="B33" s="104" t="s">
        <v>51</v>
      </c>
      <c r="C33" s="110" t="s">
        <v>355</v>
      </c>
      <c r="D33" s="122" t="s">
        <v>356</v>
      </c>
      <c r="E33" s="122" t="s">
        <v>357</v>
      </c>
      <c r="F33" s="122" t="s">
        <v>358</v>
      </c>
      <c r="G33" s="125" t="s">
        <v>388</v>
      </c>
      <c r="H33" s="125" t="s">
        <v>359</v>
      </c>
      <c r="I33" s="137" t="s">
        <v>188</v>
      </c>
    </row>
    <row r="34" spans="2:9" ht="14.25" thickBot="1" thickTop="1">
      <c r="B34" s="103" t="s">
        <v>189</v>
      </c>
      <c r="C34" s="109" t="s">
        <v>310</v>
      </c>
      <c r="D34" s="120" t="s">
        <v>190</v>
      </c>
      <c r="E34" s="120" t="s">
        <v>191</v>
      </c>
      <c r="F34" s="120" t="s">
        <v>192</v>
      </c>
      <c r="G34" s="120" t="s">
        <v>193</v>
      </c>
      <c r="H34" s="128" t="s">
        <v>194</v>
      </c>
      <c r="I34" s="120" t="s">
        <v>529</v>
      </c>
    </row>
    <row r="35" spans="2:9" ht="13.5" thickBot="1">
      <c r="B35" s="105" t="s">
        <v>53</v>
      </c>
      <c r="C35" s="111" t="s">
        <v>311</v>
      </c>
      <c r="D35" s="123" t="s">
        <v>195</v>
      </c>
      <c r="E35" s="121" t="s">
        <v>196</v>
      </c>
      <c r="F35" s="121" t="s">
        <v>197</v>
      </c>
      <c r="G35" s="121" t="s">
        <v>198</v>
      </c>
      <c r="H35" s="123" t="s">
        <v>199</v>
      </c>
      <c r="I35" s="124" t="s">
        <v>200</v>
      </c>
    </row>
    <row r="36" spans="2:9" ht="13.5" thickBot="1">
      <c r="B36" s="105" t="s">
        <v>54</v>
      </c>
      <c r="C36" s="111" t="s">
        <v>312</v>
      </c>
      <c r="D36" s="124" t="s">
        <v>201</v>
      </c>
      <c r="E36" s="121" t="s">
        <v>202</v>
      </c>
      <c r="F36" s="121" t="s">
        <v>203</v>
      </c>
      <c r="G36" s="121" t="s">
        <v>204</v>
      </c>
      <c r="H36" s="123" t="s">
        <v>205</v>
      </c>
      <c r="I36" s="121" t="s">
        <v>206</v>
      </c>
    </row>
    <row r="37" spans="2:9" ht="14.25" thickBot="1">
      <c r="B37" s="105" t="s">
        <v>334</v>
      </c>
      <c r="C37" s="111" t="s">
        <v>360</v>
      </c>
      <c r="D37" s="124" t="s">
        <v>207</v>
      </c>
      <c r="E37" s="121" t="s">
        <v>208</v>
      </c>
      <c r="F37" s="121" t="s">
        <v>209</v>
      </c>
      <c r="G37" s="121" t="s">
        <v>210</v>
      </c>
      <c r="H37" s="123" t="s">
        <v>211</v>
      </c>
      <c r="I37" s="124" t="s">
        <v>530</v>
      </c>
    </row>
    <row r="38" spans="2:9" ht="13.5" thickBot="1">
      <c r="B38" s="105" t="s">
        <v>2</v>
      </c>
      <c r="C38" s="111" t="s">
        <v>313</v>
      </c>
      <c r="D38" s="123" t="s">
        <v>212</v>
      </c>
      <c r="E38" s="123" t="s">
        <v>213</v>
      </c>
      <c r="F38" s="123" t="s">
        <v>214</v>
      </c>
      <c r="G38" s="123" t="s">
        <v>380</v>
      </c>
      <c r="H38" s="123" t="s">
        <v>215</v>
      </c>
      <c r="I38" s="121" t="s">
        <v>216</v>
      </c>
    </row>
    <row r="39" spans="2:9" ht="13.5" thickBot="1">
      <c r="B39" s="105" t="s">
        <v>3</v>
      </c>
      <c r="C39" s="111" t="s">
        <v>314</v>
      </c>
      <c r="D39" s="121" t="s">
        <v>361</v>
      </c>
      <c r="E39" s="121" t="s">
        <v>217</v>
      </c>
      <c r="F39" s="129" t="s">
        <v>155</v>
      </c>
      <c r="G39" s="121" t="s">
        <v>385</v>
      </c>
      <c r="H39" s="121" t="s">
        <v>218</v>
      </c>
      <c r="I39" s="123" t="s">
        <v>391</v>
      </c>
    </row>
    <row r="40" spans="2:9" ht="13.5" thickBot="1">
      <c r="B40" s="104" t="s">
        <v>4</v>
      </c>
      <c r="C40" s="110" t="s">
        <v>315</v>
      </c>
      <c r="D40" s="122" t="s">
        <v>220</v>
      </c>
      <c r="E40" s="122" t="s">
        <v>221</v>
      </c>
      <c r="F40" s="116" t="s">
        <v>155</v>
      </c>
      <c r="G40" s="125" t="s">
        <v>387</v>
      </c>
      <c r="H40" s="122" t="s">
        <v>222</v>
      </c>
      <c r="I40" s="119" t="s">
        <v>172</v>
      </c>
    </row>
    <row r="41" spans="2:9" ht="14.25" thickBot="1" thickTop="1">
      <c r="B41" s="103" t="s">
        <v>56</v>
      </c>
      <c r="C41" s="109" t="s">
        <v>316</v>
      </c>
      <c r="D41" s="115" t="s">
        <v>223</v>
      </c>
      <c r="E41" s="120" t="s">
        <v>224</v>
      </c>
      <c r="F41" s="120" t="s">
        <v>225</v>
      </c>
      <c r="G41" s="120" t="s">
        <v>373</v>
      </c>
      <c r="H41" s="120" t="s">
        <v>362</v>
      </c>
      <c r="I41" s="115" t="s">
        <v>226</v>
      </c>
    </row>
    <row r="42" spans="2:9" ht="13.5" thickBot="1">
      <c r="B42" s="104" t="s">
        <v>5</v>
      </c>
      <c r="C42" s="110" t="s">
        <v>317</v>
      </c>
      <c r="D42" s="125" t="s">
        <v>227</v>
      </c>
      <c r="E42" s="125" t="s">
        <v>228</v>
      </c>
      <c r="F42" s="125" t="s">
        <v>229</v>
      </c>
      <c r="G42" s="125" t="s">
        <v>376</v>
      </c>
      <c r="H42" s="125" t="s">
        <v>230</v>
      </c>
      <c r="I42" s="122" t="s">
        <v>231</v>
      </c>
    </row>
    <row r="43" spans="2:9" ht="14.25" thickBot="1" thickTop="1">
      <c r="B43" s="103" t="s">
        <v>6</v>
      </c>
      <c r="C43" s="109" t="s">
        <v>318</v>
      </c>
      <c r="D43" s="120" t="s">
        <v>232</v>
      </c>
      <c r="E43" s="120" t="s">
        <v>233</v>
      </c>
      <c r="F43" s="120" t="s">
        <v>234</v>
      </c>
      <c r="G43" s="128" t="s">
        <v>379</v>
      </c>
      <c r="H43" s="128" t="s">
        <v>235</v>
      </c>
      <c r="I43" s="115" t="s">
        <v>236</v>
      </c>
    </row>
    <row r="44" spans="2:9" ht="13.5" thickBot="1">
      <c r="B44" s="105" t="s">
        <v>7</v>
      </c>
      <c r="C44" s="111" t="s">
        <v>319</v>
      </c>
      <c r="D44" s="121" t="s">
        <v>238</v>
      </c>
      <c r="E44" s="121" t="s">
        <v>209</v>
      </c>
      <c r="F44" s="121" t="s">
        <v>239</v>
      </c>
      <c r="G44" s="121" t="s">
        <v>381</v>
      </c>
      <c r="H44" s="123" t="s">
        <v>363</v>
      </c>
      <c r="I44" s="123" t="s">
        <v>240</v>
      </c>
    </row>
    <row r="45" spans="2:9" ht="13.5" thickBot="1">
      <c r="B45" s="104" t="s">
        <v>8</v>
      </c>
      <c r="C45" s="110" t="s">
        <v>320</v>
      </c>
      <c r="D45" s="125" t="s">
        <v>241</v>
      </c>
      <c r="E45" s="125" t="s">
        <v>242</v>
      </c>
      <c r="F45" s="125" t="s">
        <v>243</v>
      </c>
      <c r="G45" s="125" t="s">
        <v>390</v>
      </c>
      <c r="H45" s="125" t="s">
        <v>244</v>
      </c>
      <c r="I45" s="137" t="s">
        <v>245</v>
      </c>
    </row>
    <row r="46" spans="2:9" ht="15" thickBot="1" thickTop="1">
      <c r="B46" s="106" t="s">
        <v>336</v>
      </c>
      <c r="C46" s="112" t="s">
        <v>321</v>
      </c>
      <c r="D46" s="126" t="s">
        <v>246</v>
      </c>
      <c r="E46" s="126" t="s">
        <v>247</v>
      </c>
      <c r="F46" s="132" t="s">
        <v>248</v>
      </c>
      <c r="G46" s="126" t="s">
        <v>191</v>
      </c>
      <c r="H46" s="126" t="s">
        <v>225</v>
      </c>
      <c r="I46" s="138" t="s">
        <v>249</v>
      </c>
    </row>
    <row r="47" spans="2:9" ht="13.5" thickBot="1">
      <c r="B47" s="102" t="s">
        <v>9</v>
      </c>
      <c r="C47" s="113" t="s">
        <v>322</v>
      </c>
      <c r="D47" s="127" t="s">
        <v>250</v>
      </c>
      <c r="E47" s="127" t="s">
        <v>251</v>
      </c>
      <c r="F47" s="130" t="s">
        <v>252</v>
      </c>
      <c r="G47" s="130" t="s">
        <v>375</v>
      </c>
      <c r="H47" s="130" t="s">
        <v>253</v>
      </c>
      <c r="I47" s="130" t="s">
        <v>254</v>
      </c>
    </row>
    <row r="48" spans="2:9" ht="14.25" thickBot="1" thickTop="1">
      <c r="B48" s="103" t="s">
        <v>124</v>
      </c>
      <c r="C48" s="109" t="s">
        <v>323</v>
      </c>
      <c r="D48" s="120" t="s">
        <v>255</v>
      </c>
      <c r="E48" s="120" t="s">
        <v>256</v>
      </c>
      <c r="F48" s="120" t="s">
        <v>257</v>
      </c>
      <c r="G48" s="120" t="s">
        <v>378</v>
      </c>
      <c r="H48" s="120" t="s">
        <v>258</v>
      </c>
      <c r="I48" s="115" t="s">
        <v>259</v>
      </c>
    </row>
    <row r="49" spans="2:9" ht="13.5" thickBot="1">
      <c r="B49" s="104" t="s">
        <v>293</v>
      </c>
      <c r="C49" s="110" t="s">
        <v>324</v>
      </c>
      <c r="D49" s="116">
        <v>0</v>
      </c>
      <c r="E49" s="116">
        <v>0</v>
      </c>
      <c r="F49" s="133" t="s">
        <v>299</v>
      </c>
      <c r="G49" s="134" t="s">
        <v>300</v>
      </c>
      <c r="H49" s="134" t="s">
        <v>301</v>
      </c>
      <c r="I49" s="139" t="s">
        <v>172</v>
      </c>
    </row>
    <row r="50" spans="2:9" ht="14.25" thickBot="1" thickTop="1">
      <c r="B50" s="103" t="s">
        <v>11</v>
      </c>
      <c r="C50" s="109" t="s">
        <v>365</v>
      </c>
      <c r="D50" s="128" t="s">
        <v>260</v>
      </c>
      <c r="E50" s="128" t="s">
        <v>261</v>
      </c>
      <c r="F50" s="120" t="s">
        <v>364</v>
      </c>
      <c r="G50" s="120" t="s">
        <v>384</v>
      </c>
      <c r="H50" s="120" t="s">
        <v>262</v>
      </c>
      <c r="I50" s="120" t="s">
        <v>263</v>
      </c>
    </row>
    <row r="51" spans="2:9" ht="13.5" thickBot="1">
      <c r="B51" s="105" t="s">
        <v>121</v>
      </c>
      <c r="C51" s="111" t="s">
        <v>475</v>
      </c>
      <c r="D51" s="124" t="s">
        <v>518</v>
      </c>
      <c r="E51" s="123" t="s">
        <v>174</v>
      </c>
      <c r="F51" s="123" t="s">
        <v>523</v>
      </c>
      <c r="G51" s="123" t="s">
        <v>526</v>
      </c>
      <c r="H51" s="121" t="s">
        <v>528</v>
      </c>
      <c r="I51" s="124" t="s">
        <v>265</v>
      </c>
    </row>
    <row r="52" spans="2:9" ht="13.5" thickBot="1">
      <c r="B52" s="105" t="s">
        <v>294</v>
      </c>
      <c r="C52" s="111" t="s">
        <v>325</v>
      </c>
      <c r="D52" s="129">
        <v>0</v>
      </c>
      <c r="E52" s="129">
        <v>0</v>
      </c>
      <c r="F52" s="121" t="s">
        <v>253</v>
      </c>
      <c r="G52" s="123" t="s">
        <v>374</v>
      </c>
      <c r="H52" s="121" t="s">
        <v>267</v>
      </c>
      <c r="I52" s="129" t="s">
        <v>155</v>
      </c>
    </row>
    <row r="53" spans="2:9" ht="13.5" thickBot="1">
      <c r="B53" s="104" t="s">
        <v>454</v>
      </c>
      <c r="C53" s="110" t="s">
        <v>326</v>
      </c>
      <c r="D53" s="116">
        <v>0</v>
      </c>
      <c r="E53" s="116">
        <v>0</v>
      </c>
      <c r="F53" s="125" t="s">
        <v>524</v>
      </c>
      <c r="G53" s="125" t="s">
        <v>268</v>
      </c>
      <c r="H53" s="122" t="s">
        <v>269</v>
      </c>
      <c r="I53" s="116" t="s">
        <v>155</v>
      </c>
    </row>
    <row r="54" spans="2:9" ht="14.25" thickBot="1" thickTop="1">
      <c r="B54" s="103" t="s">
        <v>15</v>
      </c>
      <c r="C54" s="109" t="s">
        <v>327</v>
      </c>
      <c r="D54" s="128" t="s">
        <v>270</v>
      </c>
      <c r="E54" s="120" t="s">
        <v>217</v>
      </c>
      <c r="F54" s="120" t="s">
        <v>271</v>
      </c>
      <c r="G54" s="120" t="s">
        <v>383</v>
      </c>
      <c r="H54" s="120" t="s">
        <v>366</v>
      </c>
      <c r="I54" s="120" t="s">
        <v>170</v>
      </c>
    </row>
    <row r="55" spans="2:9" ht="13.5" thickBot="1">
      <c r="B55" s="104" t="s">
        <v>150</v>
      </c>
      <c r="C55" s="110" t="s">
        <v>328</v>
      </c>
      <c r="D55" s="125" t="s">
        <v>272</v>
      </c>
      <c r="E55" s="125" t="s">
        <v>273</v>
      </c>
      <c r="F55" s="125" t="s">
        <v>274</v>
      </c>
      <c r="G55" s="125" t="s">
        <v>227</v>
      </c>
      <c r="H55" s="125" t="s">
        <v>275</v>
      </c>
      <c r="I55" s="125" t="s">
        <v>276</v>
      </c>
    </row>
    <row r="56" spans="2:9" ht="15" thickBot="1" thickTop="1">
      <c r="B56" s="102" t="s">
        <v>338</v>
      </c>
      <c r="C56" s="113" t="s">
        <v>329</v>
      </c>
      <c r="D56" s="130" t="s">
        <v>277</v>
      </c>
      <c r="E56" s="130" t="s">
        <v>278</v>
      </c>
      <c r="F56" s="130" t="s">
        <v>255</v>
      </c>
      <c r="G56" s="130" t="s">
        <v>279</v>
      </c>
      <c r="H56" s="127" t="s">
        <v>280</v>
      </c>
      <c r="I56" s="140" t="s">
        <v>172</v>
      </c>
    </row>
    <row r="57" spans="2:9" ht="14.25" thickBot="1" thickTop="1">
      <c r="B57" s="102" t="s">
        <v>295</v>
      </c>
      <c r="C57" s="113" t="s">
        <v>330</v>
      </c>
      <c r="D57" s="131">
        <v>0</v>
      </c>
      <c r="E57" s="131">
        <v>0</v>
      </c>
      <c r="F57" s="130" t="s">
        <v>281</v>
      </c>
      <c r="G57" s="127" t="s">
        <v>282</v>
      </c>
      <c r="H57" s="127" t="s">
        <v>283</v>
      </c>
      <c r="I57" s="140" t="s">
        <v>172</v>
      </c>
    </row>
    <row r="58" spans="2:9" ht="14.25" thickBot="1" thickTop="1">
      <c r="B58" s="107" t="s">
        <v>70</v>
      </c>
      <c r="C58" s="113" t="s">
        <v>331</v>
      </c>
      <c r="D58" s="127" t="s">
        <v>519</v>
      </c>
      <c r="E58" s="127" t="s">
        <v>521</v>
      </c>
      <c r="F58" s="127" t="s">
        <v>389</v>
      </c>
      <c r="G58" s="130" t="s">
        <v>527</v>
      </c>
      <c r="H58" s="130" t="s">
        <v>284</v>
      </c>
      <c r="I58" s="140" t="s">
        <v>172</v>
      </c>
    </row>
    <row r="59" spans="2:3" ht="12.75">
      <c r="B59" s="93" t="s">
        <v>285</v>
      </c>
      <c r="C59" s="93"/>
    </row>
    <row r="60" spans="2:3" ht="12.75">
      <c r="B60" s="93" t="s">
        <v>459</v>
      </c>
      <c r="C60" s="93"/>
    </row>
    <row r="61" spans="2:3" ht="12.75">
      <c r="B61" s="93" t="s">
        <v>286</v>
      </c>
      <c r="C61" s="93"/>
    </row>
    <row r="62" spans="2:3" ht="12.75">
      <c r="B62" s="93" t="s">
        <v>287</v>
      </c>
      <c r="C62" s="93"/>
    </row>
    <row r="63" spans="2:9" ht="12.75">
      <c r="B63" s="216" t="s">
        <v>513</v>
      </c>
      <c r="C63" s="216"/>
      <c r="D63" s="216"/>
      <c r="E63" s="216"/>
      <c r="F63" s="216"/>
      <c r="G63" s="216"/>
      <c r="H63" s="216"/>
      <c r="I63" s="216"/>
    </row>
    <row r="64" spans="2:9" ht="12.75">
      <c r="B64" s="216"/>
      <c r="C64" s="216"/>
      <c r="D64" s="216"/>
      <c r="E64" s="216"/>
      <c r="F64" s="216"/>
      <c r="G64" s="216"/>
      <c r="H64" s="216"/>
      <c r="I64" s="216"/>
    </row>
    <row r="65" spans="2:9" ht="12.75" customHeight="1">
      <c r="B65" s="220" t="s">
        <v>333</v>
      </c>
      <c r="C65" s="220"/>
      <c r="D65" s="220"/>
      <c r="E65" s="220"/>
      <c r="F65" s="220"/>
      <c r="G65" s="220"/>
      <c r="H65" s="220"/>
      <c r="I65" s="220"/>
    </row>
    <row r="66" spans="2:9" ht="12.75" customHeight="1">
      <c r="B66" s="220"/>
      <c r="C66" s="220"/>
      <c r="D66" s="220"/>
      <c r="E66" s="220"/>
      <c r="F66" s="220"/>
      <c r="G66" s="220"/>
      <c r="H66" s="220"/>
      <c r="I66" s="220"/>
    </row>
    <row r="67" spans="2:9" ht="12.75">
      <c r="B67" s="220"/>
      <c r="C67" s="220"/>
      <c r="D67" s="220"/>
      <c r="E67" s="220"/>
      <c r="F67" s="220"/>
      <c r="G67" s="220"/>
      <c r="H67" s="220"/>
      <c r="I67" s="220"/>
    </row>
    <row r="68" ht="12.75">
      <c r="B68" s="93" t="s">
        <v>335</v>
      </c>
    </row>
    <row r="69" ht="12.75">
      <c r="B69" s="98" t="s">
        <v>337</v>
      </c>
    </row>
    <row r="70" spans="2:9" ht="12.75" customHeight="1">
      <c r="B70" s="216" t="s">
        <v>332</v>
      </c>
      <c r="C70" s="216"/>
      <c r="D70" s="216"/>
      <c r="E70" s="216"/>
      <c r="F70" s="216"/>
      <c r="G70" s="216"/>
      <c r="H70" s="216"/>
      <c r="I70" s="216"/>
    </row>
    <row r="71" spans="2:9" ht="12.75">
      <c r="B71" s="181"/>
      <c r="C71" s="181"/>
      <c r="D71" s="181"/>
      <c r="E71" s="181"/>
      <c r="F71" s="181"/>
      <c r="G71" s="181"/>
      <c r="H71" s="181"/>
      <c r="I71" s="181"/>
    </row>
  </sheetData>
  <mergeCells count="21">
    <mergeCell ref="B1:D1"/>
    <mergeCell ref="B2:D2"/>
    <mergeCell ref="C6:E6"/>
    <mergeCell ref="C7:E7"/>
    <mergeCell ref="C3:E3"/>
    <mergeCell ref="C4:E4"/>
    <mergeCell ref="C5:E5"/>
    <mergeCell ref="B70:I70"/>
    <mergeCell ref="B65:I67"/>
    <mergeCell ref="B23:B24"/>
    <mergeCell ref="C23:C24"/>
    <mergeCell ref="D24:I24"/>
    <mergeCell ref="F3:H3"/>
    <mergeCell ref="F4:H4"/>
    <mergeCell ref="F5:H5"/>
    <mergeCell ref="B63:I64"/>
    <mergeCell ref="C21:H21"/>
    <mergeCell ref="F6:H6"/>
    <mergeCell ref="F7:H7"/>
    <mergeCell ref="F8:H8"/>
    <mergeCell ref="C8:E8"/>
  </mergeCells>
  <hyperlinks>
    <hyperlink ref="B2:D2" location="'List of Tables &amp; Charts'!A1" display="return to List of Tables &amp; Charts"/>
  </hyperlinks>
  <printOptions horizontalCentered="1"/>
  <pageMargins left="0" right="0" top="0.2755905511811024" bottom="0.5511811023622047" header="0.15748031496062992" footer="0.1968503937007874"/>
  <pageSetup fitToHeight="1" fitToWidth="1" horizontalDpi="600" verticalDpi="600" orientation="portrait" paperSize="9" scale="74" r:id="rId1"/>
  <headerFooter alignWithMargins="0">
    <oddFooter>&amp;L&amp;8Scottish Stroke Care Audit 2010 National Report
Stroke Services in Scottish Hospitals, Data relating to 2005-2009&amp;C&amp;8Page &amp;P of &amp;N&amp;R&amp;8© NHS National Services Scotland/Crown Copyright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0.7109375" style="0" customWidth="1"/>
    <col min="4" max="4" width="60.7109375" style="0" customWidth="1"/>
  </cols>
  <sheetData>
    <row r="1" spans="1:4" ht="12.75">
      <c r="A1" t="s">
        <v>516</v>
      </c>
      <c r="B1" s="228" t="s">
        <v>515</v>
      </c>
      <c r="C1" s="228"/>
      <c r="D1" s="228"/>
    </row>
    <row r="2" spans="2:4" ht="13.5" thickBot="1">
      <c r="B2" s="229" t="s">
        <v>141</v>
      </c>
      <c r="C2" s="229"/>
      <c r="D2" s="229"/>
    </row>
    <row r="3" spans="2:4" ht="12.75">
      <c r="B3" s="234" t="s">
        <v>91</v>
      </c>
      <c r="C3" s="236" t="s">
        <v>298</v>
      </c>
      <c r="D3" s="238" t="s">
        <v>288</v>
      </c>
    </row>
    <row r="4" spans="2:4" ht="31.5" customHeight="1" thickBot="1">
      <c r="B4" s="235"/>
      <c r="C4" s="237"/>
      <c r="D4" s="239"/>
    </row>
    <row r="5" spans="2:4" ht="39" thickBot="1">
      <c r="B5" s="193" t="s">
        <v>296</v>
      </c>
      <c r="C5" s="194">
        <f>SUM(C6:C38)</f>
        <v>411</v>
      </c>
      <c r="D5" s="195" t="s">
        <v>297</v>
      </c>
    </row>
    <row r="6" spans="2:4" ht="13.5" thickBot="1">
      <c r="B6" s="193" t="s">
        <v>46</v>
      </c>
      <c r="C6" s="194">
        <v>68</v>
      </c>
      <c r="D6" s="196" t="s">
        <v>494</v>
      </c>
    </row>
    <row r="7" spans="2:4" ht="26.25" thickBot="1">
      <c r="B7" s="193" t="s">
        <v>47</v>
      </c>
      <c r="C7" s="194">
        <v>9</v>
      </c>
      <c r="D7" s="196" t="s">
        <v>492</v>
      </c>
    </row>
    <row r="8" spans="2:4" ht="13.5" thickBot="1">
      <c r="B8" s="193" t="s">
        <v>123</v>
      </c>
      <c r="C8" s="194">
        <v>13</v>
      </c>
      <c r="D8" s="196" t="s">
        <v>493</v>
      </c>
    </row>
    <row r="9" spans="2:4" ht="13.5" thickBot="1">
      <c r="B9" s="193" t="s">
        <v>49</v>
      </c>
      <c r="C9" s="194">
        <v>5</v>
      </c>
      <c r="D9" s="196" t="s">
        <v>493</v>
      </c>
    </row>
    <row r="10" spans="2:4" ht="13.5" thickBot="1">
      <c r="B10" s="193" t="s">
        <v>106</v>
      </c>
      <c r="C10" s="194">
        <v>0</v>
      </c>
      <c r="D10" s="196" t="s">
        <v>501</v>
      </c>
    </row>
    <row r="11" spans="2:4" ht="13.5" thickBot="1">
      <c r="B11" s="193" t="s">
        <v>50</v>
      </c>
      <c r="C11" s="194">
        <v>16</v>
      </c>
      <c r="D11" s="196" t="s">
        <v>495</v>
      </c>
    </row>
    <row r="12" spans="2:4" ht="13.5" thickBot="1">
      <c r="B12" s="193" t="s">
        <v>488</v>
      </c>
      <c r="C12" s="194">
        <v>4</v>
      </c>
      <c r="D12" s="196" t="s">
        <v>496</v>
      </c>
    </row>
    <row r="13" spans="2:4" ht="13.5" thickBot="1">
      <c r="B13" s="193" t="s">
        <v>51</v>
      </c>
      <c r="C13" s="194">
        <v>23</v>
      </c>
      <c r="D13" s="196" t="s">
        <v>497</v>
      </c>
    </row>
    <row r="14" spans="2:4" ht="13.5" thickBot="1">
      <c r="B14" s="193" t="s">
        <v>189</v>
      </c>
      <c r="C14" s="194" t="s">
        <v>290</v>
      </c>
      <c r="D14" s="232" t="s">
        <v>502</v>
      </c>
    </row>
    <row r="15" spans="2:4" ht="13.5" thickBot="1">
      <c r="B15" s="193" t="s">
        <v>53</v>
      </c>
      <c r="C15" s="194" t="s">
        <v>290</v>
      </c>
      <c r="D15" s="233"/>
    </row>
    <row r="16" spans="2:4" ht="13.5" thickBot="1">
      <c r="B16" s="193" t="s">
        <v>54</v>
      </c>
      <c r="C16" s="194">
        <v>79</v>
      </c>
      <c r="D16" s="196" t="s">
        <v>498</v>
      </c>
    </row>
    <row r="17" spans="2:4" ht="13.5" thickBot="1">
      <c r="B17" s="193" t="s">
        <v>1</v>
      </c>
      <c r="C17" s="194">
        <v>109</v>
      </c>
      <c r="D17" s="196" t="s">
        <v>499</v>
      </c>
    </row>
    <row r="18" spans="2:4" ht="13.5" thickBot="1">
      <c r="B18" s="193" t="s">
        <v>2</v>
      </c>
      <c r="C18" s="194" t="s">
        <v>290</v>
      </c>
      <c r="D18" s="196" t="s">
        <v>501</v>
      </c>
    </row>
    <row r="19" spans="2:4" ht="13.5" thickBot="1">
      <c r="B19" s="193" t="s">
        <v>3</v>
      </c>
      <c r="C19" s="194">
        <v>5</v>
      </c>
      <c r="D19" s="196" t="s">
        <v>500</v>
      </c>
    </row>
    <row r="20" spans="2:4" ht="13.5" thickBot="1">
      <c r="B20" s="193" t="s">
        <v>219</v>
      </c>
      <c r="C20" s="194" t="s">
        <v>290</v>
      </c>
      <c r="D20" s="196" t="s">
        <v>501</v>
      </c>
    </row>
    <row r="21" spans="2:4" ht="13.5" thickBot="1">
      <c r="B21" s="193" t="s">
        <v>56</v>
      </c>
      <c r="C21" s="194">
        <v>7</v>
      </c>
      <c r="D21" s="196" t="s">
        <v>503</v>
      </c>
    </row>
    <row r="22" spans="2:4" ht="13.5" thickBot="1">
      <c r="B22" s="193" t="s">
        <v>5</v>
      </c>
      <c r="C22" s="194">
        <v>0</v>
      </c>
      <c r="D22" s="196" t="s">
        <v>504</v>
      </c>
    </row>
    <row r="23" spans="2:4" ht="13.5" thickBot="1">
      <c r="B23" s="193" t="s">
        <v>6</v>
      </c>
      <c r="C23" s="194" t="s">
        <v>290</v>
      </c>
      <c r="D23" s="232" t="s">
        <v>505</v>
      </c>
    </row>
    <row r="24" spans="2:4" ht="13.5" thickBot="1">
      <c r="B24" s="193" t="s">
        <v>237</v>
      </c>
      <c r="C24" s="194" t="s">
        <v>290</v>
      </c>
      <c r="D24" s="233"/>
    </row>
    <row r="25" spans="2:4" ht="13.5" thickBot="1">
      <c r="B25" s="193" t="s">
        <v>8</v>
      </c>
      <c r="C25" s="194">
        <v>13</v>
      </c>
      <c r="D25" s="196" t="s">
        <v>506</v>
      </c>
    </row>
    <row r="26" spans="2:4" ht="39" thickBot="1">
      <c r="B26" s="193" t="s">
        <v>291</v>
      </c>
      <c r="C26" s="194">
        <v>13</v>
      </c>
      <c r="D26" s="196" t="s">
        <v>507</v>
      </c>
    </row>
    <row r="27" spans="2:4" ht="26.25" thickBot="1">
      <c r="B27" s="193" t="s">
        <v>9</v>
      </c>
      <c r="C27" s="194">
        <v>0</v>
      </c>
      <c r="D27" s="196" t="s">
        <v>508</v>
      </c>
    </row>
    <row r="28" spans="2:4" ht="26.25" thickBot="1">
      <c r="B28" s="193" t="s">
        <v>124</v>
      </c>
      <c r="C28" s="194">
        <v>3</v>
      </c>
      <c r="D28" s="196" t="s">
        <v>493</v>
      </c>
    </row>
    <row r="29" spans="2:4" ht="26.25" thickBot="1">
      <c r="B29" s="193" t="s">
        <v>152</v>
      </c>
      <c r="C29" s="194">
        <v>1</v>
      </c>
      <c r="D29" s="196" t="s">
        <v>489</v>
      </c>
    </row>
    <row r="30" spans="2:4" ht="13.5" thickBot="1">
      <c r="B30" s="193" t="s">
        <v>11</v>
      </c>
      <c r="C30" s="194">
        <v>32</v>
      </c>
      <c r="D30" s="196" t="s">
        <v>509</v>
      </c>
    </row>
    <row r="31" spans="2:4" ht="13.5" thickBot="1">
      <c r="B31" s="193" t="s">
        <v>264</v>
      </c>
      <c r="C31" s="194" t="s">
        <v>290</v>
      </c>
      <c r="D31" s="196" t="s">
        <v>501</v>
      </c>
    </row>
    <row r="32" spans="2:4" ht="26.25" thickBot="1">
      <c r="B32" s="193" t="s">
        <v>266</v>
      </c>
      <c r="C32" s="194">
        <v>0</v>
      </c>
      <c r="D32" s="196" t="s">
        <v>510</v>
      </c>
    </row>
    <row r="33" spans="2:4" ht="13.5" thickBot="1">
      <c r="B33" s="193" t="s">
        <v>14</v>
      </c>
      <c r="C33" s="194">
        <v>2</v>
      </c>
      <c r="D33" s="196" t="s">
        <v>511</v>
      </c>
    </row>
    <row r="34" spans="2:4" ht="13.5" thickBot="1">
      <c r="B34" s="193" t="s">
        <v>15</v>
      </c>
      <c r="C34" s="194">
        <v>5</v>
      </c>
      <c r="D34" s="196" t="s">
        <v>512</v>
      </c>
    </row>
    <row r="35" spans="2:4" ht="13.5" thickBot="1">
      <c r="B35" s="193" t="s">
        <v>150</v>
      </c>
      <c r="C35" s="194">
        <v>3</v>
      </c>
      <c r="D35" s="196" t="s">
        <v>512</v>
      </c>
    </row>
    <row r="36" spans="2:4" ht="26.25" thickBot="1">
      <c r="B36" s="193" t="s">
        <v>68</v>
      </c>
      <c r="C36" s="194">
        <v>0</v>
      </c>
      <c r="D36" s="196" t="s">
        <v>490</v>
      </c>
    </row>
    <row r="37" spans="2:4" ht="13.5" thickBot="1">
      <c r="B37" s="193" t="s">
        <v>69</v>
      </c>
      <c r="C37" s="194">
        <v>0</v>
      </c>
      <c r="D37" s="196" t="s">
        <v>289</v>
      </c>
    </row>
    <row r="38" spans="2:4" ht="26.25" thickBot="1">
      <c r="B38" s="193" t="s">
        <v>70</v>
      </c>
      <c r="C38" s="194">
        <v>1</v>
      </c>
      <c r="D38" s="196" t="s">
        <v>491</v>
      </c>
    </row>
  </sheetData>
  <mergeCells count="7">
    <mergeCell ref="B1:D1"/>
    <mergeCell ref="B2:D2"/>
    <mergeCell ref="D23:D24"/>
    <mergeCell ref="B3:B4"/>
    <mergeCell ref="C3:C4"/>
    <mergeCell ref="D3:D4"/>
    <mergeCell ref="D14:D15"/>
  </mergeCells>
  <hyperlinks>
    <hyperlink ref="B2:D2" location="'List of Tables &amp; Charts'!A1" display="return to List of Tables &amp; Charts"/>
  </hyperlinks>
  <printOptions horizontalCentered="1"/>
  <pageMargins left="0" right="0" top="0.2755905511811024" bottom="0.5511811023622047" header="0.15748031496062992" footer="0.1968503937007874"/>
  <pageSetup fitToHeight="1" fitToWidth="1" horizontalDpi="600" verticalDpi="600" orientation="landscape" paperSize="9" scale="82" r:id="rId1"/>
  <headerFooter alignWithMargins="0">
    <oddFooter>&amp;L&amp;8Scottish Stroke Care Audit 2010 National Report
Stroke Services in Scottish Hospitals, Data relating to 2005-2009&amp;C&amp;8Page &amp;P of &amp;N&amp;R&amp;8© NHS National Services Scotland/Crown Copyright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532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533</v>
      </c>
      <c r="K2" s="144" t="s">
        <v>141</v>
      </c>
      <c r="L2" s="144"/>
    </row>
    <row r="3" spans="2:12" ht="12.75">
      <c r="B3" s="220" t="s">
        <v>534</v>
      </c>
      <c r="C3" s="220"/>
      <c r="D3" s="220"/>
      <c r="E3" s="220"/>
      <c r="F3" s="220"/>
      <c r="G3" s="220"/>
      <c r="H3" s="220"/>
      <c r="I3" s="220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 aca="true" t="shared" si="0" ref="D38:D70">I38/J38*100</f>
        <v>58.514492753623195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54 - 63</v>
      </c>
      <c r="F38" s="16">
        <f aca="true" t="shared" si="1" ref="F38:F70">K38/L38*100</f>
        <v>64.33823529411765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60 - 68</v>
      </c>
      <c r="H38" s="52">
        <v>60</v>
      </c>
      <c r="I38" s="9">
        <v>323</v>
      </c>
      <c r="J38" s="9">
        <v>552</v>
      </c>
      <c r="K38" s="9">
        <f>VLOOKUP(B38,'Chart 3'!$B$39:$N$70,10,FALSE)</f>
        <v>350</v>
      </c>
      <c r="L38" s="9">
        <v>544</v>
      </c>
    </row>
    <row r="39" spans="2:12" ht="12.75">
      <c r="B39" s="8" t="s">
        <v>455</v>
      </c>
      <c r="C39" s="8" t="s">
        <v>47</v>
      </c>
      <c r="D39" s="16">
        <f t="shared" si="0"/>
        <v>0</v>
      </c>
      <c r="E39" s="16"/>
      <c r="F39" s="16">
        <f t="shared" si="1"/>
        <v>0</v>
      </c>
      <c r="G39" s="16"/>
      <c r="H39" s="52">
        <v>60</v>
      </c>
      <c r="I39" s="9"/>
      <c r="J39" s="9">
        <v>49</v>
      </c>
      <c r="K39" s="9"/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20.0836820083682</v>
      </c>
      <c r="E40" s="16" t="str">
        <f aca="true" t="shared" si="2" ref="E40:E59">IF(AND(J40&gt;0,ROUND(SUM(100*((2*I40+1.96^2)-(1.96*(SQRT(1.96^2+4*I40*(1-(I40/J40))))))/(2*(J40+1.96^2))),0)&lt;0),CONCATENATE(SUM(1*0)," - ",ROUND(SUM(100*((2*I40+1.96^2)+(1.96*(SQRT(1.96^2+4*I40*(1-(I40/J40))))))/(2*(J40+1.96^2))),0)),IF(AND(J40&gt;0,ROUND(SUM(100*((2*I40+1.96^2)-(1.96*(SQRT(1.96^2+4*I40*(1-(I40/J40))))))/(2*(J40+1.96^2))),0)&gt;=0),CONCATENATE(ROUND(SUM(100*((2*I40+1.96^2)-(1.96*(SQRT(1.96^2+4*I40*(1-(I40/J40))))))/(2*(J40+1.96^2))),0)," - ",ROUND(SUM(100*((2*I40+1.96^2)+(1.96*(SQRT(1.96^2+4*I40*(1-(I40/J40))))))/(2*(J40+1.96^2))),0)),""))</f>
        <v>17 - 24</v>
      </c>
      <c r="F40" s="16">
        <f t="shared" si="1"/>
        <v>29.545454545454547</v>
      </c>
      <c r="G40" s="16" t="str">
        <f aca="true" t="shared" si="3" ref="G40:G59">IF(AND(L40&gt;0,ROUND(SUM(100*((2*K40+1.96^2)-(1.96*(SQRT(1.96^2+4*K40*(1-(K40/L40))))))/(2*(L40+1.96^2))),0)&lt;0),CONCATENATE(SUM(1*0)," - ",ROUND(SUM(100*((2*K40+1.96^2)+(1.96*(SQRT(1.96^2+4*K40*(1-(K40/L40))))))/(2*(L40+1.96^2))),0)),IF(AND(L40&gt;0,ROUND(SUM(100*((2*K40+1.96^2)-(1.96*(SQRT(1.96^2+4*K40*(1-(K40/L40))))))/(2*(L40+1.96^2))),0)&gt;=0),CONCATENATE(ROUND(SUM(100*((2*K40+1.96^2)-(1.96*(SQRT(1.96^2+4*K40*(1-(K40/L40))))))/(2*(L40+1.96^2))),0)," - ",ROUND(SUM(100*((2*K40+1.96^2)+(1.96*(SQRT(1.96^2+4*K40*(1-(K40/L40))))))/(2*(L40+1.96^2))),0)),""))</f>
        <v>25 - 35</v>
      </c>
      <c r="H40" s="52">
        <v>60</v>
      </c>
      <c r="I40" s="9">
        <v>96</v>
      </c>
      <c r="J40" s="9">
        <v>478</v>
      </c>
      <c r="K40" s="9">
        <f>VLOOKUP(B40,'Chart 3'!$B$39:$N$70,10,FALSE)</f>
        <v>104</v>
      </c>
      <c r="L40" s="9">
        <v>352</v>
      </c>
    </row>
    <row r="41" spans="2:12" ht="12.75">
      <c r="B41" s="8" t="s">
        <v>485</v>
      </c>
      <c r="C41" s="8" t="s">
        <v>49</v>
      </c>
      <c r="D41" s="16">
        <f t="shared" si="0"/>
        <v>2.314814814814815</v>
      </c>
      <c r="E41" s="16" t="str">
        <f t="shared" si="2"/>
        <v>1 - 5</v>
      </c>
      <c r="F41" s="16">
        <f t="shared" si="1"/>
        <v>2.6200873362445414</v>
      </c>
      <c r="G41" s="16" t="str">
        <f t="shared" si="3"/>
        <v>1 - 6</v>
      </c>
      <c r="H41" s="52">
        <v>60</v>
      </c>
      <c r="I41" s="9">
        <v>5</v>
      </c>
      <c r="J41" s="9">
        <v>216</v>
      </c>
      <c r="K41" s="9">
        <f>VLOOKUP(B41,'Chart 3'!$B$39:$N$70,10,FALSE)</f>
        <v>6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18.453865336658353</v>
      </c>
      <c r="E42" s="16" t="str">
        <f t="shared" si="2"/>
        <v>15 - 23</v>
      </c>
      <c r="F42" s="16">
        <f t="shared" si="1"/>
        <v>21.026894865525673</v>
      </c>
      <c r="G42" s="16" t="str">
        <f t="shared" si="3"/>
        <v>17 - 25</v>
      </c>
      <c r="H42" s="52">
        <v>60</v>
      </c>
      <c r="I42" s="9">
        <v>74</v>
      </c>
      <c r="J42" s="9">
        <v>401</v>
      </c>
      <c r="K42" s="9">
        <f>VLOOKUP(B42,'Chart 3'!$B$39:$N$70,10,FALSE)</f>
        <v>86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23.72093023255814</v>
      </c>
      <c r="E43" s="16" t="str">
        <f t="shared" si="2"/>
        <v>19 - 30</v>
      </c>
      <c r="F43" s="16">
        <f t="shared" si="1"/>
        <v>27.77777777777778</v>
      </c>
      <c r="G43" s="16" t="str">
        <f t="shared" si="3"/>
        <v>21 - 35</v>
      </c>
      <c r="H43" s="52">
        <v>60</v>
      </c>
      <c r="I43" s="9">
        <v>51</v>
      </c>
      <c r="J43" s="9">
        <v>215</v>
      </c>
      <c r="K43" s="9">
        <f>VLOOKUP(B43,'Chart 3'!$B$39:$N$70,10,FALSE)</f>
        <v>45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44.89795918367347</v>
      </c>
      <c r="E44" s="16" t="str">
        <f t="shared" si="2"/>
        <v>40 - 50</v>
      </c>
      <c r="F44" s="16">
        <f t="shared" si="1"/>
        <v>37.88235294117647</v>
      </c>
      <c r="G44" s="16" t="str">
        <f t="shared" si="3"/>
        <v>33 - 43</v>
      </c>
      <c r="H44" s="52">
        <v>60</v>
      </c>
      <c r="I44" s="9">
        <v>198</v>
      </c>
      <c r="J44" s="9">
        <v>441</v>
      </c>
      <c r="K44" s="9">
        <f>VLOOKUP(B44,'Chart 3'!$B$39:$N$70,10,FALSE)</f>
        <v>161</v>
      </c>
      <c r="L44" s="9">
        <v>425</v>
      </c>
    </row>
    <row r="45" spans="2:12" ht="12.75">
      <c r="B45" s="8" t="s">
        <v>80</v>
      </c>
      <c r="C45" s="8" t="s">
        <v>52</v>
      </c>
      <c r="D45" s="16">
        <f t="shared" si="0"/>
        <v>22.400000000000002</v>
      </c>
      <c r="E45" s="16" t="str">
        <f t="shared" si="2"/>
        <v>19 - 26</v>
      </c>
      <c r="F45" s="16">
        <f t="shared" si="1"/>
        <v>27.25060827250608</v>
      </c>
      <c r="G45" s="16" t="str">
        <f t="shared" si="3"/>
        <v>23 - 32</v>
      </c>
      <c r="H45" s="52">
        <v>60</v>
      </c>
      <c r="I45" s="9">
        <v>112</v>
      </c>
      <c r="J45" s="9">
        <v>500</v>
      </c>
      <c r="K45" s="9">
        <f>VLOOKUP(B45,'Chart 3'!$B$39:$N$70,10,FALSE)</f>
        <v>112</v>
      </c>
      <c r="L45" s="9">
        <v>411</v>
      </c>
    </row>
    <row r="46" spans="2:12" ht="12.75">
      <c r="B46" s="8" t="s">
        <v>81</v>
      </c>
      <c r="C46" s="8" t="s">
        <v>53</v>
      </c>
      <c r="D46" s="16">
        <f t="shared" si="0"/>
        <v>19.0625</v>
      </c>
      <c r="E46" s="16" t="str">
        <f t="shared" si="2"/>
        <v>15 - 24</v>
      </c>
      <c r="F46" s="16">
        <f t="shared" si="1"/>
        <v>18.407960199004975</v>
      </c>
      <c r="G46" s="16" t="str">
        <f t="shared" si="3"/>
        <v>14 - 24</v>
      </c>
      <c r="H46" s="52">
        <v>60</v>
      </c>
      <c r="I46" s="9">
        <v>61</v>
      </c>
      <c r="J46" s="9">
        <v>320</v>
      </c>
      <c r="K46" s="9">
        <f>VLOOKUP(B46,'Chart 3'!$B$39:$N$70,10,FALSE)</f>
        <v>37</v>
      </c>
      <c r="L46" s="9">
        <v>201</v>
      </c>
    </row>
    <row r="47" spans="2:12" ht="12.75">
      <c r="B47" s="8" t="s">
        <v>82</v>
      </c>
      <c r="C47" s="8" t="s">
        <v>54</v>
      </c>
      <c r="D47" s="16">
        <f t="shared" si="0"/>
        <v>60.51282051282051</v>
      </c>
      <c r="E47" s="16" t="str">
        <f t="shared" si="2"/>
        <v>56 - 64</v>
      </c>
      <c r="F47" s="16">
        <f t="shared" si="1"/>
        <v>62.34413965087282</v>
      </c>
      <c r="G47" s="16" t="str">
        <f t="shared" si="3"/>
        <v>58 - 67</v>
      </c>
      <c r="H47" s="52">
        <v>60</v>
      </c>
      <c r="I47" s="9">
        <v>354</v>
      </c>
      <c r="J47" s="9">
        <v>585</v>
      </c>
      <c r="K47" s="9">
        <f>VLOOKUP(B47,'Chart 3'!$B$39:$N$70,10,FALSE)</f>
        <v>250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66.60899653979239</v>
      </c>
      <c r="E48" s="16" t="str">
        <f t="shared" si="2"/>
        <v>63 - 70</v>
      </c>
      <c r="F48" s="16">
        <f t="shared" si="1"/>
        <v>73.04492512479202</v>
      </c>
      <c r="G48" s="16" t="str">
        <f t="shared" si="3"/>
        <v>69 - 76</v>
      </c>
      <c r="H48" s="52">
        <v>60</v>
      </c>
      <c r="I48" s="9">
        <v>385</v>
      </c>
      <c r="J48" s="9">
        <v>578</v>
      </c>
      <c r="K48" s="9">
        <f>VLOOKUP(B48,'Chart 3'!$B$39:$N$70,10,FALSE)</f>
        <v>439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19.047619047619047</v>
      </c>
      <c r="E49" s="16" t="str">
        <f t="shared" si="2"/>
        <v>14 - 25</v>
      </c>
      <c r="F49" s="16">
        <f t="shared" si="1"/>
        <v>6.172839506172839</v>
      </c>
      <c r="G49" s="16" t="str">
        <f t="shared" si="3"/>
        <v>4 - 10</v>
      </c>
      <c r="H49" s="52">
        <v>60</v>
      </c>
      <c r="I49" s="9">
        <v>40</v>
      </c>
      <c r="J49" s="9">
        <v>210</v>
      </c>
      <c r="K49" s="9">
        <f>VLOOKUP(B49,'Chart 3'!$B$39:$N$70,10,FALSE)</f>
        <v>15</v>
      </c>
      <c r="L49" s="9">
        <v>243</v>
      </c>
    </row>
    <row r="50" spans="2:12" ht="12.75">
      <c r="B50" s="8" t="s">
        <v>84</v>
      </c>
      <c r="C50" s="8" t="s">
        <v>3</v>
      </c>
      <c r="D50" s="16">
        <f t="shared" si="0"/>
        <v>21.45922746781116</v>
      </c>
      <c r="E50" s="16" t="str">
        <f t="shared" si="2"/>
        <v>17 - 27</v>
      </c>
      <c r="F50" s="16">
        <f t="shared" si="1"/>
        <v>26.666666666666668</v>
      </c>
      <c r="G50" s="16" t="str">
        <f t="shared" si="3"/>
        <v>22 - 32</v>
      </c>
      <c r="H50" s="52">
        <v>60</v>
      </c>
      <c r="I50" s="9">
        <v>50</v>
      </c>
      <c r="J50" s="9">
        <v>233</v>
      </c>
      <c r="K50" s="9">
        <f>VLOOKUP(B50,'Chart 3'!$B$39:$N$70,10,FALSE)</f>
        <v>68</v>
      </c>
      <c r="L50" s="9">
        <v>255</v>
      </c>
    </row>
    <row r="51" spans="2:12" ht="12.75">
      <c r="B51" s="8" t="s">
        <v>85</v>
      </c>
      <c r="C51" s="8" t="s">
        <v>4</v>
      </c>
      <c r="D51" s="16">
        <f t="shared" si="0"/>
        <v>27.500000000000004</v>
      </c>
      <c r="E51" s="16" t="str">
        <f t="shared" si="2"/>
        <v>19 - 38</v>
      </c>
      <c r="F51" s="16">
        <f t="shared" si="1"/>
        <v>10.909090909090908</v>
      </c>
      <c r="G51" s="16" t="str">
        <f t="shared" si="3"/>
        <v>5 - 22</v>
      </c>
      <c r="H51" s="52">
        <v>60</v>
      </c>
      <c r="I51" s="9">
        <v>22</v>
      </c>
      <c r="J51" s="9">
        <v>80</v>
      </c>
      <c r="K51" s="9">
        <f>VLOOKUP(B51,'Chart 3'!$B$39:$N$70,10,FALSE)</f>
        <v>6</v>
      </c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49.621212121212125</v>
      </c>
      <c r="E52" s="16" t="str">
        <f t="shared" si="2"/>
        <v>44 - 56</v>
      </c>
      <c r="F52" s="16">
        <f t="shared" si="1"/>
        <v>65.76271186440678</v>
      </c>
      <c r="G52" s="16" t="str">
        <f t="shared" si="3"/>
        <v>60 - 71</v>
      </c>
      <c r="H52" s="52">
        <v>60</v>
      </c>
      <c r="I52" s="9">
        <v>131</v>
      </c>
      <c r="J52" s="9">
        <v>264</v>
      </c>
      <c r="K52" s="9">
        <f>VLOOKUP(B52,'Chart 3'!$B$39:$N$70,10,FALSE)</f>
        <v>194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42.93193717277487</v>
      </c>
      <c r="E53" s="16" t="str">
        <f t="shared" si="2"/>
        <v>38 - 48</v>
      </c>
      <c r="F53" s="16">
        <f t="shared" si="1"/>
        <v>54.93333333333334</v>
      </c>
      <c r="G53" s="16" t="str">
        <f t="shared" si="3"/>
        <v>50 - 60</v>
      </c>
      <c r="H53" s="52">
        <v>60</v>
      </c>
      <c r="I53" s="9">
        <v>164</v>
      </c>
      <c r="J53" s="9">
        <v>382</v>
      </c>
      <c r="K53" s="9">
        <f>VLOOKUP(B53,'Chart 3'!$B$39:$N$70,10,FALSE)</f>
        <v>206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39.78102189781022</v>
      </c>
      <c r="E54" s="16" t="str">
        <f t="shared" si="2"/>
        <v>34 - 46</v>
      </c>
      <c r="F54" s="16">
        <f t="shared" si="1"/>
        <v>44.91803278688525</v>
      </c>
      <c r="G54" s="16" t="str">
        <f t="shared" si="3"/>
        <v>39 - 51</v>
      </c>
      <c r="H54" s="52">
        <v>60</v>
      </c>
      <c r="I54" s="9">
        <v>109</v>
      </c>
      <c r="J54" s="9">
        <v>274</v>
      </c>
      <c r="K54" s="9">
        <f>VLOOKUP(B54,'Chart 3'!$B$39:$N$70,10,FALSE)</f>
        <v>137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41.63822525597269</v>
      </c>
      <c r="E55" s="16" t="str">
        <f t="shared" si="2"/>
        <v>36 - 47</v>
      </c>
      <c r="F55" s="16">
        <f t="shared" si="1"/>
        <v>42.90322580645161</v>
      </c>
      <c r="G55" s="16" t="str">
        <f t="shared" si="3"/>
        <v>38 - 48</v>
      </c>
      <c r="H55" s="52">
        <v>60</v>
      </c>
      <c r="I55" s="9">
        <v>122</v>
      </c>
      <c r="J55" s="9">
        <v>293</v>
      </c>
      <c r="K55" s="9">
        <f>VLOOKUP(B55,'Chart 3'!$B$39:$N$70,10,FALSE)</f>
        <v>133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28.115015974440894</v>
      </c>
      <c r="E56" s="16" t="str">
        <f t="shared" si="2"/>
        <v>23 - 33</v>
      </c>
      <c r="F56" s="16">
        <f t="shared" si="1"/>
        <v>34.93589743589743</v>
      </c>
      <c r="G56" s="16" t="str">
        <f t="shared" si="3"/>
        <v>30 - 40</v>
      </c>
      <c r="H56" s="52">
        <v>60</v>
      </c>
      <c r="I56" s="9">
        <v>88</v>
      </c>
      <c r="J56" s="9">
        <v>313</v>
      </c>
      <c r="K56" s="9">
        <f>VLOOKUP(B56,'Chart 3'!$B$39:$N$70,10,FALSE)</f>
        <v>109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25.96685082872928</v>
      </c>
      <c r="E57" s="16" t="str">
        <f t="shared" si="2"/>
        <v>22 - 30</v>
      </c>
      <c r="F57" s="16">
        <f t="shared" si="1"/>
        <v>26.88356164383562</v>
      </c>
      <c r="G57" s="16" t="str">
        <f t="shared" si="3"/>
        <v>23 - 31</v>
      </c>
      <c r="H57" s="52">
        <v>60</v>
      </c>
      <c r="I57" s="9">
        <v>141</v>
      </c>
      <c r="J57" s="9">
        <v>543</v>
      </c>
      <c r="K57" s="9">
        <f>VLOOKUP(B57,'Chart 3'!$B$39:$N$70,10,FALSE)</f>
        <v>157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26.570048309178745</v>
      </c>
      <c r="E58" s="16" t="str">
        <f t="shared" si="2"/>
        <v>21 - 33</v>
      </c>
      <c r="F58" s="16">
        <f t="shared" si="1"/>
        <v>17.010309278350515</v>
      </c>
      <c r="G58" s="16" t="str">
        <f t="shared" si="3"/>
        <v>12 - 23</v>
      </c>
      <c r="H58" s="52">
        <v>60</v>
      </c>
      <c r="I58" s="9">
        <v>55</v>
      </c>
      <c r="J58" s="9">
        <v>207</v>
      </c>
      <c r="K58" s="9">
        <f>VLOOKUP(B58,'Chart 3'!$B$39:$N$70,10,FALSE)</f>
        <v>33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32.80632411067194</v>
      </c>
      <c r="E59" s="16" t="str">
        <f t="shared" si="2"/>
        <v>27 - 39</v>
      </c>
      <c r="F59" s="16">
        <f t="shared" si="1"/>
        <v>38.07531380753138</v>
      </c>
      <c r="G59" s="16" t="str">
        <f t="shared" si="3"/>
        <v>32 - 44</v>
      </c>
      <c r="H59" s="52">
        <v>60</v>
      </c>
      <c r="I59" s="9">
        <v>83</v>
      </c>
      <c r="J59" s="9">
        <v>253</v>
      </c>
      <c r="K59" s="9">
        <f>VLOOKUP(B59,'Chart 3'!$B$39:$N$70,10,FALSE)</f>
        <v>91</v>
      </c>
      <c r="L59" s="9">
        <v>239</v>
      </c>
    </row>
    <row r="60" spans="2:12" ht="12.75">
      <c r="B60" s="8" t="s">
        <v>487</v>
      </c>
      <c r="C60" s="8" t="s">
        <v>152</v>
      </c>
      <c r="D60" s="16">
        <f t="shared" si="0"/>
        <v>0</v>
      </c>
      <c r="E60" s="16"/>
      <c r="F60" s="16">
        <f t="shared" si="1"/>
        <v>0</v>
      </c>
      <c r="G60" s="16"/>
      <c r="H60" s="52">
        <v>60</v>
      </c>
      <c r="I60" s="9"/>
      <c r="J60" s="9">
        <v>18</v>
      </c>
      <c r="K60" s="9">
        <f>VLOOKUP(B60,'Chart 3'!$B$39:$N$70,10,FALSE)</f>
        <v>0</v>
      </c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18.654434250764528</v>
      </c>
      <c r="E61" s="16" t="str">
        <f>IF(AND(J61&gt;0,ROUND(SUM(100*((2*I61+1.96^2)-(1.96*(SQRT(1.96^2+4*I61*(1-(I61/J61))))))/(2*(J61+1.96^2))),0)&lt;0),CONCATENATE(SUM(1*0)," - ",ROUND(SUM(100*((2*I61+1.96^2)+(1.96*(SQRT(1.96^2+4*I61*(1-(I61/J61))))))/(2*(J61+1.96^2))),0)),IF(AND(J61&gt;0,ROUND(SUM(100*((2*I61+1.96^2)-(1.96*(SQRT(1.96^2+4*I61*(1-(I61/J61))))))/(2*(J61+1.96^2))),0)&gt;=0),CONCATENATE(ROUND(SUM(100*((2*I61+1.96^2)-(1.96*(SQRT(1.96^2+4*I61*(1-(I61/J61))))))/(2*(J61+1.96^2))),0)," - ",ROUND(SUM(100*((2*I61+1.96^2)+(1.96*(SQRT(1.96^2+4*I61*(1-(I61/J61))))))/(2*(J61+1.96^2))),0)),""))</f>
        <v>15 - 23</v>
      </c>
      <c r="F61" s="16">
        <f t="shared" si="1"/>
        <v>16.883116883116884</v>
      </c>
      <c r="G61" s="16" t="str">
        <f>IF(AND(L61&gt;0,ROUND(SUM(100*((2*K61+1.96^2)-(1.96*(SQRT(1.96^2+4*K61*(1-(K61/L61))))))/(2*(L61+1.96^2))),0)&lt;0),CONCATENATE(SUM(1*0)," - ",ROUND(SUM(100*((2*K61+1.96^2)+(1.96*(SQRT(1.96^2+4*K61*(1-(K61/L61))))))/(2*(L61+1.96^2))),0)),IF(AND(L61&gt;0,ROUND(SUM(100*((2*K61+1.96^2)-(1.96*(SQRT(1.96^2+4*K61*(1-(K61/L61))))))/(2*(L61+1.96^2))),0)&gt;=0),CONCATENATE(ROUND(SUM(100*((2*K61+1.96^2)-(1.96*(SQRT(1.96^2+4*K61*(1-(K61/L61))))))/(2*(L61+1.96^2))),0)," - ",ROUND(SUM(100*((2*K61+1.96^2)+(1.96*(SQRT(1.96^2+4*K61*(1-(K61/L61))))))/(2*(L61+1.96^2))),0)),""))</f>
        <v>13 - 21</v>
      </c>
      <c r="H61" s="52">
        <v>60</v>
      </c>
      <c r="I61" s="9">
        <v>61</v>
      </c>
      <c r="J61" s="9">
        <v>327</v>
      </c>
      <c r="K61" s="9">
        <f>VLOOKUP(B61,'Chart 3'!$B$39:$N$70,10,FALSE)</f>
        <v>52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72.09302325581395</v>
      </c>
      <c r="E62" s="16" t="str">
        <f>IF(AND(J62&gt;0,ROUND(SUM(100*((2*I62+1.96^2)-(1.96*(SQRT(1.96^2+4*I62*(1-(I62/J62))))))/(2*(J62+1.96^2))),0)&lt;0),CONCATENATE(SUM(1*0)," - ",ROUND(SUM(100*((2*I62+1.96^2)+(1.96*(SQRT(1.96^2+4*I62*(1-(I62/J62))))))/(2*(J62+1.96^2))),0)),IF(AND(J62&gt;0,ROUND(SUM(100*((2*I62+1.96^2)-(1.96*(SQRT(1.96^2+4*I62*(1-(I62/J62))))))/(2*(J62+1.96^2))),0)&gt;=0),CONCATENATE(ROUND(SUM(100*((2*I62+1.96^2)-(1.96*(SQRT(1.96^2+4*I62*(1-(I62/J62))))))/(2*(J62+1.96^2))),0)," - ",ROUND(SUM(100*((2*I62+1.96^2)+(1.96*(SQRT(1.96^2+4*I62*(1-(I62/J62))))))/(2*(J62+1.96^2))),0)),""))</f>
        <v>57 - 83</v>
      </c>
      <c r="F62" s="16">
        <f t="shared" si="1"/>
        <v>64.28571428571429</v>
      </c>
      <c r="G62" s="16" t="str">
        <f>IF(AND(L62&gt;0,ROUND(SUM(100*((2*K62+1.96^2)-(1.96*(SQRT(1.96^2+4*K62*(1-(K62/L62))))))/(2*(L62+1.96^2))),0)&lt;0),CONCATENATE(SUM(1*0)," - ",ROUND(SUM(100*((2*K62+1.96^2)+(1.96*(SQRT(1.96^2+4*K62*(1-(K62/L62))))))/(2*(L62+1.96^2))),0)),IF(AND(L62&gt;0,ROUND(SUM(100*((2*K62+1.96^2)-(1.96*(SQRT(1.96^2+4*K62*(1-(K62/L62))))))/(2*(L62+1.96^2))),0)&gt;=0),CONCATENATE(ROUND(SUM(100*((2*K62+1.96^2)-(1.96*(SQRT(1.96^2+4*K62*(1-(K62/L62))))))/(2*(L62+1.96^2))),0)," - ",ROUND(SUM(100*((2*K62+1.96^2)+(1.96*(SQRT(1.96^2+4*K62*(1-(K62/L62))))))/(2*(L62+1.96^2))),0)),""))</f>
        <v>46 - 79</v>
      </c>
      <c r="H62" s="52">
        <v>60</v>
      </c>
      <c r="I62" s="9">
        <v>31</v>
      </c>
      <c r="J62" s="9">
        <v>43</v>
      </c>
      <c r="K62" s="9">
        <v>18</v>
      </c>
      <c r="L62" s="9">
        <v>28</v>
      </c>
    </row>
    <row r="63" spans="2:12" ht="12.75">
      <c r="B63" s="8" t="s">
        <v>456</v>
      </c>
      <c r="C63" s="8" t="s">
        <v>13</v>
      </c>
      <c r="D63" s="16">
        <f t="shared" si="0"/>
        <v>0</v>
      </c>
      <c r="E63" s="16"/>
      <c r="F63" s="16">
        <f t="shared" si="1"/>
        <v>0</v>
      </c>
      <c r="G63" s="16"/>
      <c r="H63" s="52">
        <v>60</v>
      </c>
      <c r="I63" s="9"/>
      <c r="J63" s="9">
        <v>39</v>
      </c>
      <c r="K63" s="9">
        <f>VLOOKUP(B63,'Chart 3'!$B$39:$N$70,10,FALSE)</f>
        <v>0</v>
      </c>
      <c r="L63" s="9">
        <v>33</v>
      </c>
    </row>
    <row r="64" spans="2:12" ht="12.75">
      <c r="B64" s="8" t="s">
        <v>457</v>
      </c>
      <c r="C64" s="8" t="s">
        <v>14</v>
      </c>
      <c r="D64" s="16">
        <f t="shared" si="0"/>
        <v>0</v>
      </c>
      <c r="E64" s="16"/>
      <c r="F64" s="16">
        <f t="shared" si="1"/>
        <v>0</v>
      </c>
      <c r="G64" s="16"/>
      <c r="H64" s="52">
        <v>60</v>
      </c>
      <c r="I64" s="9"/>
      <c r="J64" s="9">
        <v>76</v>
      </c>
      <c r="K64" s="9">
        <f>VLOOKUP(B64,'Chart 3'!$B$39:$N$70,10,FALSE)</f>
        <v>0</v>
      </c>
      <c r="L64" s="9">
        <v>52</v>
      </c>
    </row>
    <row r="65" spans="2:12" ht="12.75">
      <c r="B65" s="8" t="s">
        <v>478</v>
      </c>
      <c r="C65" s="8" t="s">
        <v>68</v>
      </c>
      <c r="D65" s="16">
        <f t="shared" si="0"/>
        <v>9.523809523809524</v>
      </c>
      <c r="E65" s="16" t="str">
        <f>IF(AND(J65&gt;0,ROUND(SUM(100*((2*I65+1.96^2)-(1.96*(SQRT(1.96^2+4*I65*(1-(I65/J65))))))/(2*(J65+1.96^2))),0)&lt;0),CONCATENATE(SUM(1*0)," - ",ROUND(SUM(100*((2*I65+1.96^2)+(1.96*(SQRT(1.96^2+4*I65*(1-(I65/J65))))))/(2*(J65+1.96^2))),0)),IF(AND(J65&gt;0,ROUND(SUM(100*((2*I65+1.96^2)-(1.96*(SQRT(1.96^2+4*I65*(1-(I65/J65))))))/(2*(J65+1.96^2))),0)&gt;=0),CONCATENATE(ROUND(SUM(100*((2*I65+1.96^2)-(1.96*(SQRT(1.96^2+4*I65*(1-(I65/J65))))))/(2*(J65+1.96^2))),0)," - ",ROUND(SUM(100*((2*I65+1.96^2)+(1.96*(SQRT(1.96^2+4*I65*(1-(I65/J65))))))/(2*(J65+1.96^2))),0)),""))</f>
        <v>3 - 29</v>
      </c>
      <c r="F65" s="16">
        <f t="shared" si="1"/>
        <v>37.5</v>
      </c>
      <c r="G65" s="16" t="str">
        <f>IF(AND(L65&gt;0,ROUND(SUM(100*((2*K65+1.96^2)-(1.96*(SQRT(1.96^2+4*K65*(1-(K65/L65))))))/(2*(L65+1.96^2))),0)&lt;0),CONCATENATE(SUM(1*0)," - ",ROUND(SUM(100*((2*K65+1.96^2)+(1.96*(SQRT(1.96^2+4*K65*(1-(K65/L65))))))/(2*(L65+1.96^2))),0)),IF(AND(L65&gt;0,ROUND(SUM(100*((2*K65+1.96^2)-(1.96*(SQRT(1.96^2+4*K65*(1-(K65/L65))))))/(2*(L65+1.96^2))),0)&gt;=0),CONCATENATE(ROUND(SUM(100*((2*K65+1.96^2)-(1.96*(SQRT(1.96^2+4*K65*(1-(K65/L65))))))/(2*(L65+1.96^2))),0)," - ",ROUND(SUM(100*((2*K65+1.96^2)+(1.96*(SQRT(1.96^2+4*K65*(1-(K65/L65))))))/(2*(L65+1.96^2))),0)),""))</f>
        <v>18 - 61</v>
      </c>
      <c r="H65" s="52">
        <v>60</v>
      </c>
      <c r="I65" s="9">
        <v>2</v>
      </c>
      <c r="J65" s="9">
        <v>21</v>
      </c>
      <c r="K65" s="9">
        <f>VLOOKUP(B65,'Chart 3'!$B$39:$N$70,10,FALSE)</f>
        <v>6</v>
      </c>
      <c r="L65" s="9">
        <v>16</v>
      </c>
    </row>
    <row r="66" spans="2:12" ht="12.75">
      <c r="B66" s="8" t="s">
        <v>295</v>
      </c>
      <c r="C66" s="8" t="s">
        <v>69</v>
      </c>
      <c r="D66" s="16">
        <f t="shared" si="0"/>
        <v>0</v>
      </c>
      <c r="E66" s="16"/>
      <c r="F66" s="16">
        <f t="shared" si="1"/>
        <v>0</v>
      </c>
      <c r="G66" s="16"/>
      <c r="H66" s="52">
        <v>60</v>
      </c>
      <c r="I66" s="9"/>
      <c r="J66" s="9">
        <v>33</v>
      </c>
      <c r="K66" s="9">
        <f>VLOOKUP(B66,'Chart 3'!$B$39:$N$70,10,FALSE)</f>
        <v>0</v>
      </c>
      <c r="L66" s="9">
        <v>32</v>
      </c>
    </row>
    <row r="67" spans="2:12" ht="12.75">
      <c r="B67" s="8" t="s">
        <v>535</v>
      </c>
      <c r="C67" s="8" t="s">
        <v>70</v>
      </c>
      <c r="D67" s="16">
        <f t="shared" si="0"/>
        <v>57.89473684210527</v>
      </c>
      <c r="E67" s="16" t="str">
        <f>IF(AND(J67&gt;0,ROUND(SUM(100*((2*I67+1.96^2)-(1.96*(SQRT(1.96^2+4*I67*(1-(I67/J67))))))/(2*(J67+1.96^2))),0)&lt;0),CONCATENATE(SUM(1*0)," - ",ROUND(SUM(100*((2*I67+1.96^2)+(1.96*(SQRT(1.96^2+4*I67*(1-(I67/J67))))))/(2*(J67+1.96^2))),0)),IF(AND(J67&gt;0,ROUND(SUM(100*((2*I67+1.96^2)-(1.96*(SQRT(1.96^2+4*I67*(1-(I67/J67))))))/(2*(J67+1.96^2))),0)&gt;=0),CONCATENATE(ROUND(SUM(100*((2*I67+1.96^2)-(1.96*(SQRT(1.96^2+4*I67*(1-(I67/J67))))))/(2*(J67+1.96^2))),0)," - ",ROUND(SUM(100*((2*I67+1.96^2)+(1.96*(SQRT(1.96^2+4*I67*(1-(I67/J67))))))/(2*(J67+1.96^2))),0)),""))</f>
        <v>42 - 72</v>
      </c>
      <c r="F67" s="16">
        <f t="shared" si="1"/>
        <v>35</v>
      </c>
      <c r="G67" s="16" t="str">
        <f>IF(AND(L67&gt;0,ROUND(SUM(100*((2*K67+1.96^2)-(1.96*(SQRT(1.96^2+4*K67*(1-(K67/L67))))))/(2*(L67+1.96^2))),0)&lt;0),CONCATENATE(SUM(1*0)," - ",ROUND(SUM(100*((2*K67+1.96^2)+(1.96*(SQRT(1.96^2+4*K67*(1-(K67/L67))))))/(2*(L67+1.96^2))),0)),IF(AND(L67&gt;0,ROUND(SUM(100*((2*K67+1.96^2)-(1.96*(SQRT(1.96^2+4*K67*(1-(K67/L67))))))/(2*(L67+1.96^2))),0)&gt;=0),CONCATENATE(ROUND(SUM(100*((2*K67+1.96^2)-(1.96*(SQRT(1.96^2+4*K67*(1-(K67/L67))))))/(2*(L67+1.96^2))),0)," - ",ROUND(SUM(100*((2*K67+1.96^2)+(1.96*(SQRT(1.96^2+4*K67*(1-(K67/L67))))))/(2*(L67+1.96^2))),0)),""))</f>
        <v>22 - 50</v>
      </c>
      <c r="H67" s="52">
        <v>60</v>
      </c>
      <c r="I67" s="9">
        <v>22</v>
      </c>
      <c r="J67" s="9">
        <v>38</v>
      </c>
      <c r="K67" s="9">
        <f>VLOOKUP(B67,'Chart 3'!$B$39:$N$70,10,FALSE)</f>
        <v>14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33.14285714285714</v>
      </c>
      <c r="E68" s="16" t="str">
        <f>IF(AND(J68&gt;0,ROUND(SUM(100*((2*I68+1.96^2)-(1.96*(SQRT(1.96^2+4*I68*(1-(I68/J68))))))/(2*(J68+1.96^2))),0)&lt;0),CONCATENATE(SUM(1*0)," - ",ROUND(SUM(100*((2*I68+1.96^2)+(1.96*(SQRT(1.96^2+4*I68*(1-(I68/J68))))))/(2*(J68+1.96^2))),0)),IF(AND(J68&gt;0,ROUND(SUM(100*((2*I68+1.96^2)-(1.96*(SQRT(1.96^2+4*I68*(1-(I68/J68))))))/(2*(J68+1.96^2))),0)&gt;=0),CONCATENATE(ROUND(SUM(100*((2*I68+1.96^2)-(1.96*(SQRT(1.96^2+4*I68*(1-(I68/J68))))))/(2*(J68+1.96^2))),0)," - ",ROUND(SUM(100*((2*I68+1.96^2)+(1.96*(SQRT(1.96^2+4*I68*(1-(I68/J68))))))/(2*(J68+1.96^2))),0)),""))</f>
        <v>27 - 40</v>
      </c>
      <c r="F68" s="16">
        <f t="shared" si="1"/>
        <v>25</v>
      </c>
      <c r="G68" s="16" t="str">
        <f>IF(AND(L68&gt;0,ROUND(SUM(100*((2*K68+1.96^2)-(1.96*(SQRT(1.96^2+4*K68*(1-(K68/L68))))))/(2*(L68+1.96^2))),0)&lt;0),CONCATENATE(SUM(1*0)," - ",ROUND(SUM(100*((2*K68+1.96^2)+(1.96*(SQRT(1.96^2+4*K68*(1-(K68/L68))))))/(2*(L68+1.96^2))),0)),IF(AND(L68&gt;0,ROUND(SUM(100*((2*K68+1.96^2)-(1.96*(SQRT(1.96^2+4*K68*(1-(K68/L68))))))/(2*(L68+1.96^2))),0)&gt;=0),CONCATENATE(ROUND(SUM(100*((2*K68+1.96^2)-(1.96*(SQRT(1.96^2+4*K68*(1-(K68/L68))))))/(2*(L68+1.96^2))),0)," - ",ROUND(SUM(100*((2*K68+1.96^2)+(1.96*(SQRT(1.96^2+4*K68*(1-(K68/L68))))))/(2*(L68+1.96^2))),0)),""))</f>
        <v>19 - 32</v>
      </c>
      <c r="H68" s="52">
        <v>60</v>
      </c>
      <c r="I68" s="9">
        <v>58</v>
      </c>
      <c r="J68" s="9">
        <v>175</v>
      </c>
      <c r="K68" s="9">
        <f>VLOOKUP(B68,'Chart 3'!$B$39:$N$70,10,FALSE)</f>
        <v>47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29.432624113475175</v>
      </c>
      <c r="E69" s="16" t="str">
        <f>IF(AND(J69&gt;0,ROUND(SUM(100*((2*I69+1.96^2)-(1.96*(SQRT(1.96^2+4*I69*(1-(I69/J69))))))/(2*(J69+1.96^2))),0)&lt;0),CONCATENATE(SUM(1*0)," - ",ROUND(SUM(100*((2*I69+1.96^2)+(1.96*(SQRT(1.96^2+4*I69*(1-(I69/J69))))))/(2*(J69+1.96^2))),0)),IF(AND(J69&gt;0,ROUND(SUM(100*((2*I69+1.96^2)-(1.96*(SQRT(1.96^2+4*I69*(1-(I69/J69))))))/(2*(J69+1.96^2))),0)&gt;=0),CONCATENATE(ROUND(SUM(100*((2*I69+1.96^2)-(1.96*(SQRT(1.96^2+4*I69*(1-(I69/J69))))))/(2*(J69+1.96^2))),0)," - ",ROUND(SUM(100*((2*I69+1.96^2)+(1.96*(SQRT(1.96^2+4*I69*(1-(I69/J69))))))/(2*(J69+1.96^2))),0)),""))</f>
        <v>24 - 35</v>
      </c>
      <c r="F69" s="16">
        <f t="shared" si="1"/>
        <v>37.61755485893417</v>
      </c>
      <c r="G69" s="16" t="str">
        <f>IF(AND(L69&gt;0,ROUND(SUM(100*((2*K69+1.96^2)-(1.96*(SQRT(1.96^2+4*K69*(1-(K69/L69))))))/(2*(L69+1.96^2))),0)&lt;0),CONCATENATE(SUM(1*0)," - ",ROUND(SUM(100*((2*K69+1.96^2)+(1.96*(SQRT(1.96^2+4*K69*(1-(K69/L69))))))/(2*(L69+1.96^2))),0)),IF(AND(L69&gt;0,ROUND(SUM(100*((2*K69+1.96^2)-(1.96*(SQRT(1.96^2+4*K69*(1-(K69/L69))))))/(2*(L69+1.96^2))),0)&gt;=0),CONCATENATE(ROUND(SUM(100*((2*K69+1.96^2)-(1.96*(SQRT(1.96^2+4*K69*(1-(K69/L69))))))/(2*(L69+1.96^2))),0)," - ",ROUND(SUM(100*((2*K69+1.96^2)+(1.96*(SQRT(1.96^2+4*K69*(1-(K69/L69))))))/(2*(L69+1.96^2))),0)),""))</f>
        <v>32 - 43</v>
      </c>
      <c r="H69" s="52">
        <v>60</v>
      </c>
      <c r="I69" s="9">
        <v>83</v>
      </c>
      <c r="J69" s="9">
        <v>282</v>
      </c>
      <c r="K69" s="9">
        <f>VLOOKUP(B69,'Chart 3'!$B$39:$N$70,10,FALSE)</f>
        <v>120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34.61310581822491</v>
      </c>
      <c r="E70" s="16" t="str">
        <f>IF(AND(J70&gt;0,ROUND(SUM(100*((2*I70+1.96^2)-(1.96*(SQRT(1.96^2+4*I70*(1-(I70/J70))))))/(2*(J70+1.96^2))),0)&lt;0),CONCATENATE(SUM(1*0)," - ",ROUND(SUM(100*((2*I70+1.96^2)+(1.96*(SQRT(1.96^2+4*I70*(1-(I70/J70))))))/(2*(J70+1.96^2))),0)),IF(AND(J70&gt;0,ROUND(SUM(100*((2*I70+1.96^2)-(1.96*(SQRT(1.96^2+4*I70*(1-(I70/J70))))))/(2*(J70+1.96^2))),0)&gt;=0),CONCATENATE(ROUND(SUM(100*((2*I70+1.96^2)-(1.96*(SQRT(1.96^2+4*I70*(1-(I70/J70))))))/(2*(J70+1.96^2))),0)," - ",ROUND(SUM(100*((2*I70+1.96^2)+(1.96*(SQRT(1.96^2+4*I70*(1-(I70/J70))))))/(2*(J70+1.96^2))),0)),""))</f>
        <v>34 - 36</v>
      </c>
      <c r="F70" s="16">
        <f t="shared" si="1"/>
        <v>37.393909136295555</v>
      </c>
      <c r="G70" s="16" t="str">
        <f>IF(AND(L70&gt;0,ROUND(SUM(100*((2*K70+1.96^2)-(1.96*(SQRT(1.96^2+4*K70*(1-(K70/L70))))))/(2*(L70+1.96^2))),0)&lt;0),CONCATENATE(SUM(1*0)," - ",ROUND(SUM(100*((2*K70+1.96^2)+(1.96*(SQRT(1.96^2+4*K70*(1-(K70/L70))))))/(2*(L70+1.96^2))),0)),IF(AND(L70&gt;0,ROUND(SUM(100*((2*K70+1.96^2)-(1.96*(SQRT(1.96^2+4*K70*(1-(K70/L70))))))/(2*(L70+1.96^2))),0)&gt;=0),CONCATENATE(ROUND(SUM(100*((2*K70+1.96^2)-(1.96*(SQRT(1.96^2+4*K70*(1-(K70/L70))))))/(2*(L70+1.96^2))),0)," - ",ROUND(SUM(100*((2*K70+1.96^2)+(1.96*(SQRT(1.96^2+4*K70*(1-(K70/L70))))))/(2*(L70+1.96^2))),0)),""))</f>
        <v>36 - 38</v>
      </c>
      <c r="H70" s="52">
        <v>60</v>
      </c>
      <c r="I70" s="9">
        <f>SUM(I38:I69)</f>
        <v>2921</v>
      </c>
      <c r="J70" s="9">
        <f>SUM(J38:J69)</f>
        <v>8439</v>
      </c>
      <c r="K70" s="9">
        <f>SUM(K38:K69)</f>
        <v>2996</v>
      </c>
      <c r="L70" s="9">
        <f>SUM(L38:L69)</f>
        <v>8012</v>
      </c>
    </row>
    <row r="71" spans="2:9" ht="12.75">
      <c r="B71" s="17" t="s">
        <v>466</v>
      </c>
      <c r="I71" s="18"/>
    </row>
    <row r="72" ht="12.75">
      <c r="B72" s="17" t="s">
        <v>97</v>
      </c>
    </row>
    <row r="73" ht="12.75">
      <c r="B73" s="53" t="s">
        <v>129</v>
      </c>
    </row>
    <row r="74" spans="2:12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2:12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2:12" ht="12.75">
      <c r="B76" s="240" t="s">
        <v>536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</row>
    <row r="77" spans="2:12" ht="12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</row>
    <row r="78" spans="2:5" ht="12.75">
      <c r="B78" s="198" t="s">
        <v>563</v>
      </c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11">
    <mergeCell ref="B1:L1"/>
    <mergeCell ref="B36:B37"/>
    <mergeCell ref="C36:C37"/>
    <mergeCell ref="H36:H37"/>
    <mergeCell ref="I36:J36"/>
    <mergeCell ref="B3:I4"/>
    <mergeCell ref="B74:L75"/>
    <mergeCell ref="B76:L77"/>
    <mergeCell ref="K36:L36"/>
    <mergeCell ref="D36:E36"/>
    <mergeCell ref="F36:G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472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540</v>
      </c>
      <c r="K2" s="144" t="s">
        <v>141</v>
      </c>
      <c r="L2" s="144"/>
    </row>
    <row r="3" spans="2:12" ht="12.75">
      <c r="B3" s="220" t="s">
        <v>534</v>
      </c>
      <c r="C3" s="220"/>
      <c r="D3" s="220"/>
      <c r="E3" s="220"/>
      <c r="F3" s="220"/>
      <c r="G3" s="220"/>
      <c r="H3" s="220"/>
      <c r="I3" s="220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 aca="true" t="shared" si="0" ref="D38:D70">I38/J38*100</f>
        <v>66.84782608695652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63 - 71</v>
      </c>
      <c r="F38" s="16">
        <f aca="true" t="shared" si="1" ref="F38:F70">K38/L38*100</f>
        <v>74.63235294117648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71 - 78</v>
      </c>
      <c r="H38" s="52">
        <v>90</v>
      </c>
      <c r="I38" s="9">
        <v>369</v>
      </c>
      <c r="J38" s="9">
        <v>552</v>
      </c>
      <c r="K38" s="9">
        <v>406</v>
      </c>
      <c r="L38" s="9">
        <v>544</v>
      </c>
    </row>
    <row r="39" spans="2:12" ht="12.75">
      <c r="B39" s="8" t="s">
        <v>455</v>
      </c>
      <c r="C39" s="8" t="s">
        <v>47</v>
      </c>
      <c r="D39" s="16">
        <f t="shared" si="0"/>
        <v>0</v>
      </c>
      <c r="E39" s="16"/>
      <c r="F39" s="16">
        <f t="shared" si="1"/>
        <v>0</v>
      </c>
      <c r="G39" s="16"/>
      <c r="H39" s="52">
        <v>90</v>
      </c>
      <c r="I39" s="9"/>
      <c r="J39" s="9">
        <v>49</v>
      </c>
      <c r="K39" s="9"/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56.27615062761506</v>
      </c>
      <c r="E40" s="16" t="str">
        <f aca="true" t="shared" si="2" ref="E40:E59">IF(AND(J40&gt;0,ROUND(SUM(100*((2*I40+1.96^2)-(1.96*(SQRT(1.96^2+4*I40*(1-(I40/J40))))))/(2*(J40+1.96^2))),0)&lt;0),CONCATENATE(SUM(1*0)," - ",ROUND(SUM(100*((2*I40+1.96^2)+(1.96*(SQRT(1.96^2+4*I40*(1-(I40/J40))))))/(2*(J40+1.96^2))),0)),IF(AND(J40&gt;0,ROUND(SUM(100*((2*I40+1.96^2)-(1.96*(SQRT(1.96^2+4*I40*(1-(I40/J40))))))/(2*(J40+1.96^2))),0)&gt;=0),CONCATENATE(ROUND(SUM(100*((2*I40+1.96^2)-(1.96*(SQRT(1.96^2+4*I40*(1-(I40/J40))))))/(2*(J40+1.96^2))),0)," - ",ROUND(SUM(100*((2*I40+1.96^2)+(1.96*(SQRT(1.96^2+4*I40*(1-(I40/J40))))))/(2*(J40+1.96^2))),0)),""))</f>
        <v>52 - 61</v>
      </c>
      <c r="F40" s="16">
        <f t="shared" si="1"/>
        <v>70.45454545454545</v>
      </c>
      <c r="G40" s="16" t="str">
        <f aca="true" t="shared" si="3" ref="G40:G59">IF(AND(L40&gt;0,ROUND(SUM(100*((2*K40+1.96^2)-(1.96*(SQRT(1.96^2+4*K40*(1-(K40/L40))))))/(2*(L40+1.96^2))),0)&lt;0),CONCATENATE(SUM(1*0)," - ",ROUND(SUM(100*((2*K40+1.96^2)+(1.96*(SQRT(1.96^2+4*K40*(1-(K40/L40))))))/(2*(L40+1.96^2))),0)),IF(AND(L40&gt;0,ROUND(SUM(100*((2*K40+1.96^2)-(1.96*(SQRT(1.96^2+4*K40*(1-(K40/L40))))))/(2*(L40+1.96^2))),0)&gt;=0),CONCATENATE(ROUND(SUM(100*((2*K40+1.96^2)-(1.96*(SQRT(1.96^2+4*K40*(1-(K40/L40))))))/(2*(L40+1.96^2))),0)," - ",ROUND(SUM(100*((2*K40+1.96^2)+(1.96*(SQRT(1.96^2+4*K40*(1-(K40/L40))))))/(2*(L40+1.96^2))),0)),""))</f>
        <v>65 - 75</v>
      </c>
      <c r="H40" s="52">
        <v>90</v>
      </c>
      <c r="I40" s="9">
        <v>269</v>
      </c>
      <c r="J40" s="9">
        <v>478</v>
      </c>
      <c r="K40" s="9">
        <v>248</v>
      </c>
      <c r="L40" s="9">
        <v>352</v>
      </c>
    </row>
    <row r="41" spans="2:12" ht="12.75">
      <c r="B41" s="8" t="s">
        <v>485</v>
      </c>
      <c r="C41" s="8" t="s">
        <v>49</v>
      </c>
      <c r="D41" s="16">
        <f t="shared" si="0"/>
        <v>2.7777777777777777</v>
      </c>
      <c r="E41" s="16" t="str">
        <f t="shared" si="2"/>
        <v>1 - 6</v>
      </c>
      <c r="F41" s="16">
        <f t="shared" si="1"/>
        <v>6.550218340611353</v>
      </c>
      <c r="G41" s="16" t="str">
        <f t="shared" si="3"/>
        <v>4 - 11</v>
      </c>
      <c r="H41" s="52">
        <v>90</v>
      </c>
      <c r="I41" s="9">
        <v>6</v>
      </c>
      <c r="J41" s="9">
        <v>216</v>
      </c>
      <c r="K41" s="9">
        <v>15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44.38902743142145</v>
      </c>
      <c r="E42" s="16" t="str">
        <f t="shared" si="2"/>
        <v>40 - 49</v>
      </c>
      <c r="F42" s="16">
        <f t="shared" si="1"/>
        <v>50.36674816625917</v>
      </c>
      <c r="G42" s="16" t="str">
        <f t="shared" si="3"/>
        <v>46 - 55</v>
      </c>
      <c r="H42" s="52">
        <v>90</v>
      </c>
      <c r="I42" s="9">
        <v>178</v>
      </c>
      <c r="J42" s="9">
        <v>401</v>
      </c>
      <c r="K42" s="9">
        <v>206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40.93023255813954</v>
      </c>
      <c r="E43" s="16" t="str">
        <f t="shared" si="2"/>
        <v>35 - 48</v>
      </c>
      <c r="F43" s="16">
        <f t="shared" si="1"/>
        <v>52.46913580246913</v>
      </c>
      <c r="G43" s="16" t="str">
        <f t="shared" si="3"/>
        <v>45 - 60</v>
      </c>
      <c r="H43" s="52">
        <v>90</v>
      </c>
      <c r="I43" s="9">
        <v>88</v>
      </c>
      <c r="J43" s="9">
        <v>215</v>
      </c>
      <c r="K43" s="9">
        <v>85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72.10884353741497</v>
      </c>
      <c r="E44" s="16" t="str">
        <f t="shared" si="2"/>
        <v>68 - 76</v>
      </c>
      <c r="F44" s="16">
        <f t="shared" si="1"/>
        <v>59.29411764705882</v>
      </c>
      <c r="G44" s="16" t="str">
        <f t="shared" si="3"/>
        <v>55 - 64</v>
      </c>
      <c r="H44" s="52">
        <v>90</v>
      </c>
      <c r="I44" s="9">
        <v>318</v>
      </c>
      <c r="J44" s="9">
        <v>441</v>
      </c>
      <c r="K44" s="9">
        <v>252</v>
      </c>
      <c r="L44" s="9">
        <v>425</v>
      </c>
    </row>
    <row r="45" spans="2:12" ht="12.75">
      <c r="B45" s="8" t="s">
        <v>80</v>
      </c>
      <c r="C45" s="8" t="s">
        <v>52</v>
      </c>
      <c r="D45" s="16">
        <f t="shared" si="0"/>
        <v>54.2</v>
      </c>
      <c r="E45" s="16" t="str">
        <f t="shared" si="2"/>
        <v>50 - 59</v>
      </c>
      <c r="F45" s="16">
        <f t="shared" si="1"/>
        <v>61.55717761557178</v>
      </c>
      <c r="G45" s="16" t="str">
        <f t="shared" si="3"/>
        <v>57 - 66</v>
      </c>
      <c r="H45" s="52">
        <v>90</v>
      </c>
      <c r="I45" s="9">
        <v>271</v>
      </c>
      <c r="J45" s="9">
        <v>500</v>
      </c>
      <c r="K45" s="9">
        <v>253</v>
      </c>
      <c r="L45" s="9">
        <v>411</v>
      </c>
    </row>
    <row r="46" spans="2:12" ht="12.75">
      <c r="B46" s="8" t="s">
        <v>81</v>
      </c>
      <c r="C46" s="8" t="s">
        <v>53</v>
      </c>
      <c r="D46" s="16">
        <f t="shared" si="0"/>
        <v>55.3125</v>
      </c>
      <c r="E46" s="16" t="str">
        <f t="shared" si="2"/>
        <v>50 - 61</v>
      </c>
      <c r="F46" s="16">
        <f t="shared" si="1"/>
        <v>59.20398009950249</v>
      </c>
      <c r="G46" s="16" t="str">
        <f t="shared" si="3"/>
        <v>52 - 66</v>
      </c>
      <c r="H46" s="52">
        <v>90</v>
      </c>
      <c r="I46" s="9">
        <v>177</v>
      </c>
      <c r="J46" s="9">
        <v>320</v>
      </c>
      <c r="K46" s="9">
        <v>119</v>
      </c>
      <c r="L46" s="9">
        <v>201</v>
      </c>
    </row>
    <row r="47" spans="2:12" ht="12.75">
      <c r="B47" s="8" t="s">
        <v>82</v>
      </c>
      <c r="C47" s="8" t="s">
        <v>54</v>
      </c>
      <c r="D47" s="16">
        <f t="shared" si="0"/>
        <v>74.1880341880342</v>
      </c>
      <c r="E47" s="16" t="str">
        <f t="shared" si="2"/>
        <v>70 - 78</v>
      </c>
      <c r="F47" s="16">
        <f t="shared" si="1"/>
        <v>81.04738154613467</v>
      </c>
      <c r="G47" s="16" t="str">
        <f t="shared" si="3"/>
        <v>77 - 85</v>
      </c>
      <c r="H47" s="52">
        <v>90</v>
      </c>
      <c r="I47" s="9">
        <v>434</v>
      </c>
      <c r="J47" s="9">
        <v>585</v>
      </c>
      <c r="K47" s="9">
        <v>325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74.91349480968859</v>
      </c>
      <c r="E48" s="16" t="str">
        <f t="shared" si="2"/>
        <v>71 - 78</v>
      </c>
      <c r="F48" s="16">
        <f t="shared" si="1"/>
        <v>79.03494176372712</v>
      </c>
      <c r="G48" s="16" t="str">
        <f t="shared" si="3"/>
        <v>76 - 82</v>
      </c>
      <c r="H48" s="52">
        <v>90</v>
      </c>
      <c r="I48" s="9">
        <v>433</v>
      </c>
      <c r="J48" s="9">
        <v>578</v>
      </c>
      <c r="K48" s="9">
        <v>475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36.19047619047619</v>
      </c>
      <c r="E49" s="16" t="str">
        <f t="shared" si="2"/>
        <v>30 - 43</v>
      </c>
      <c r="F49" s="16">
        <f t="shared" si="1"/>
        <v>18.106995884773664</v>
      </c>
      <c r="G49" s="16" t="str">
        <f t="shared" si="3"/>
        <v>14 - 23</v>
      </c>
      <c r="H49" s="52">
        <v>90</v>
      </c>
      <c r="I49" s="9">
        <v>76</v>
      </c>
      <c r="J49" s="9">
        <v>210</v>
      </c>
      <c r="K49" s="9">
        <v>44</v>
      </c>
      <c r="L49" s="9">
        <v>243</v>
      </c>
    </row>
    <row r="50" spans="2:12" ht="12.75">
      <c r="B50" s="8" t="s">
        <v>84</v>
      </c>
      <c r="C50" s="8" t="s">
        <v>3</v>
      </c>
      <c r="D50" s="16">
        <f t="shared" si="0"/>
        <v>50.64377682403433</v>
      </c>
      <c r="E50" s="16" t="str">
        <f t="shared" si="2"/>
        <v>44 - 57</v>
      </c>
      <c r="F50" s="16">
        <f t="shared" si="1"/>
        <v>59.21568627450981</v>
      </c>
      <c r="G50" s="16" t="str">
        <f t="shared" si="3"/>
        <v>53 - 65</v>
      </c>
      <c r="H50" s="52">
        <v>90</v>
      </c>
      <c r="I50" s="9">
        <v>118</v>
      </c>
      <c r="J50" s="9">
        <v>233</v>
      </c>
      <c r="K50" s="9">
        <v>151</v>
      </c>
      <c r="L50" s="9">
        <v>255</v>
      </c>
    </row>
    <row r="51" spans="2:12" ht="12.75">
      <c r="B51" s="8" t="s">
        <v>85</v>
      </c>
      <c r="C51" s="8" t="s">
        <v>4</v>
      </c>
      <c r="D51" s="16">
        <f t="shared" si="0"/>
        <v>30</v>
      </c>
      <c r="E51" s="16" t="str">
        <f t="shared" si="2"/>
        <v>21 - 41</v>
      </c>
      <c r="F51" s="16">
        <f t="shared" si="1"/>
        <v>20</v>
      </c>
      <c r="G51" s="16" t="str">
        <f t="shared" si="3"/>
        <v>12 - 32</v>
      </c>
      <c r="H51" s="52">
        <v>90</v>
      </c>
      <c r="I51" s="9">
        <v>24</v>
      </c>
      <c r="J51" s="9">
        <v>80</v>
      </c>
      <c r="K51" s="9">
        <v>11</v>
      </c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67.04545454545455</v>
      </c>
      <c r="E52" s="16" t="str">
        <f t="shared" si="2"/>
        <v>61 - 72</v>
      </c>
      <c r="F52" s="16">
        <f t="shared" si="1"/>
        <v>81.01694915254237</v>
      </c>
      <c r="G52" s="16" t="str">
        <f t="shared" si="3"/>
        <v>76 - 85</v>
      </c>
      <c r="H52" s="52">
        <v>90</v>
      </c>
      <c r="I52" s="9">
        <v>177</v>
      </c>
      <c r="J52" s="9">
        <v>264</v>
      </c>
      <c r="K52" s="9">
        <v>239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62.30366492146597</v>
      </c>
      <c r="E53" s="16" t="str">
        <f t="shared" si="2"/>
        <v>57 - 67</v>
      </c>
      <c r="F53" s="16">
        <f t="shared" si="1"/>
        <v>71.2</v>
      </c>
      <c r="G53" s="16" t="str">
        <f t="shared" si="3"/>
        <v>66 - 76</v>
      </c>
      <c r="H53" s="52">
        <v>90</v>
      </c>
      <c r="I53" s="9">
        <v>238</v>
      </c>
      <c r="J53" s="9">
        <v>382</v>
      </c>
      <c r="K53" s="9">
        <v>267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60.58394160583942</v>
      </c>
      <c r="E54" s="16" t="str">
        <f t="shared" si="2"/>
        <v>55 - 66</v>
      </c>
      <c r="F54" s="16">
        <f t="shared" si="1"/>
        <v>70.16393442622952</v>
      </c>
      <c r="G54" s="16" t="str">
        <f t="shared" si="3"/>
        <v>65 - 75</v>
      </c>
      <c r="H54" s="52">
        <v>90</v>
      </c>
      <c r="I54" s="9">
        <v>166</v>
      </c>
      <c r="J54" s="9">
        <v>274</v>
      </c>
      <c r="K54" s="9">
        <v>214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78.839590443686</v>
      </c>
      <c r="E55" s="16" t="str">
        <f t="shared" si="2"/>
        <v>74 - 83</v>
      </c>
      <c r="F55" s="16">
        <f t="shared" si="1"/>
        <v>80</v>
      </c>
      <c r="G55" s="16" t="str">
        <f t="shared" si="3"/>
        <v>75 - 84</v>
      </c>
      <c r="H55" s="52">
        <v>90</v>
      </c>
      <c r="I55" s="9">
        <v>231</v>
      </c>
      <c r="J55" s="9">
        <v>293</v>
      </c>
      <c r="K55" s="9">
        <v>248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70.28753993610223</v>
      </c>
      <c r="E56" s="16" t="str">
        <f t="shared" si="2"/>
        <v>65 - 75</v>
      </c>
      <c r="F56" s="16">
        <f t="shared" si="1"/>
        <v>82.05128205128204</v>
      </c>
      <c r="G56" s="16" t="str">
        <f t="shared" si="3"/>
        <v>77 - 86</v>
      </c>
      <c r="H56" s="52">
        <v>90</v>
      </c>
      <c r="I56" s="9">
        <v>220</v>
      </c>
      <c r="J56" s="9">
        <v>313</v>
      </c>
      <c r="K56" s="9">
        <v>256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46.224677716390424</v>
      </c>
      <c r="E57" s="16" t="str">
        <f t="shared" si="2"/>
        <v>42 - 50</v>
      </c>
      <c r="F57" s="16">
        <f t="shared" si="1"/>
        <v>51.54109589041096</v>
      </c>
      <c r="G57" s="16" t="str">
        <f t="shared" si="3"/>
        <v>47 - 56</v>
      </c>
      <c r="H57" s="52">
        <v>90</v>
      </c>
      <c r="I57" s="9">
        <v>251</v>
      </c>
      <c r="J57" s="9">
        <v>543</v>
      </c>
      <c r="K57" s="9">
        <v>301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52.65700483091788</v>
      </c>
      <c r="E58" s="16" t="str">
        <f t="shared" si="2"/>
        <v>46 - 59</v>
      </c>
      <c r="F58" s="16">
        <f t="shared" si="1"/>
        <v>47.93814432989691</v>
      </c>
      <c r="G58" s="16" t="str">
        <f t="shared" si="3"/>
        <v>41 - 55</v>
      </c>
      <c r="H58" s="52">
        <v>90</v>
      </c>
      <c r="I58" s="9">
        <v>109</v>
      </c>
      <c r="J58" s="9">
        <v>207</v>
      </c>
      <c r="K58" s="9">
        <v>93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67.19367588932806</v>
      </c>
      <c r="E59" s="16" t="str">
        <f t="shared" si="2"/>
        <v>61 - 73</v>
      </c>
      <c r="F59" s="16">
        <f t="shared" si="1"/>
        <v>67.36401673640168</v>
      </c>
      <c r="G59" s="16" t="str">
        <f t="shared" si="3"/>
        <v>61 - 73</v>
      </c>
      <c r="H59" s="52">
        <v>90</v>
      </c>
      <c r="I59" s="9">
        <v>170</v>
      </c>
      <c r="J59" s="9">
        <v>253</v>
      </c>
      <c r="K59" s="9">
        <v>161</v>
      </c>
      <c r="L59" s="9">
        <v>239</v>
      </c>
    </row>
    <row r="60" spans="2:12" ht="12.75">
      <c r="B60" s="8" t="s">
        <v>487</v>
      </c>
      <c r="C60" s="8" t="s">
        <v>152</v>
      </c>
      <c r="D60" s="16">
        <f t="shared" si="0"/>
        <v>0</v>
      </c>
      <c r="E60" s="16"/>
      <c r="F60" s="16">
        <f t="shared" si="1"/>
        <v>0</v>
      </c>
      <c r="G60" s="16"/>
      <c r="H60" s="52">
        <v>90</v>
      </c>
      <c r="I60" s="9"/>
      <c r="J60" s="9">
        <v>18</v>
      </c>
      <c r="K60" s="9"/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43.11926605504588</v>
      </c>
      <c r="E61" s="16" t="str">
        <f>IF(AND(J61&gt;0,ROUND(SUM(100*((2*I61+1.96^2)-(1.96*(SQRT(1.96^2+4*I61*(1-(I61/J61))))))/(2*(J61+1.96^2))),0)&lt;0),CONCATENATE(SUM(1*0)," - ",ROUND(SUM(100*((2*I61+1.96^2)+(1.96*(SQRT(1.96^2+4*I61*(1-(I61/J61))))))/(2*(J61+1.96^2))),0)),IF(AND(J61&gt;0,ROUND(SUM(100*((2*I61+1.96^2)-(1.96*(SQRT(1.96^2+4*I61*(1-(I61/J61))))))/(2*(J61+1.96^2))),0)&gt;=0),CONCATENATE(ROUND(SUM(100*((2*I61+1.96^2)-(1.96*(SQRT(1.96^2+4*I61*(1-(I61/J61))))))/(2*(J61+1.96^2))),0)," - ",ROUND(SUM(100*((2*I61+1.96^2)+(1.96*(SQRT(1.96^2+4*I61*(1-(I61/J61))))))/(2*(J61+1.96^2))),0)),""))</f>
        <v>38 - 49</v>
      </c>
      <c r="F61" s="16">
        <f t="shared" si="1"/>
        <v>39.935064935064936</v>
      </c>
      <c r="G61" s="16" t="str">
        <f>IF(AND(L61&gt;0,ROUND(SUM(100*((2*K61+1.96^2)-(1.96*(SQRT(1.96^2+4*K61*(1-(K61/L61))))))/(2*(L61+1.96^2))),0)&lt;0),CONCATENATE(SUM(1*0)," - ",ROUND(SUM(100*((2*K61+1.96^2)+(1.96*(SQRT(1.96^2+4*K61*(1-(K61/L61))))))/(2*(L61+1.96^2))),0)),IF(AND(L61&gt;0,ROUND(SUM(100*((2*K61+1.96^2)-(1.96*(SQRT(1.96^2+4*K61*(1-(K61/L61))))))/(2*(L61+1.96^2))),0)&gt;=0),CONCATENATE(ROUND(SUM(100*((2*K61+1.96^2)-(1.96*(SQRT(1.96^2+4*K61*(1-(K61/L61))))))/(2*(L61+1.96^2))),0)," - ",ROUND(SUM(100*((2*K61+1.96^2)+(1.96*(SQRT(1.96^2+4*K61*(1-(K61/L61))))))/(2*(L61+1.96^2))),0)),""))</f>
        <v>35 - 45</v>
      </c>
      <c r="H61" s="52">
        <v>90</v>
      </c>
      <c r="I61" s="9">
        <v>141</v>
      </c>
      <c r="J61" s="9">
        <v>327</v>
      </c>
      <c r="K61" s="9">
        <v>123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81.3953488372093</v>
      </c>
      <c r="E62" s="16" t="str">
        <f>IF(AND(J62&gt;0,ROUND(SUM(100*((2*I62+1.96^2)-(1.96*(SQRT(1.96^2+4*I62*(1-(I62/J62))))))/(2*(J62+1.96^2))),0)&lt;0),CONCATENATE(SUM(1*0)," - ",ROUND(SUM(100*((2*I62+1.96^2)+(1.96*(SQRT(1.96^2+4*I62*(1-(I62/J62))))))/(2*(J62+1.96^2))),0)),IF(AND(J62&gt;0,ROUND(SUM(100*((2*I62+1.96^2)-(1.96*(SQRT(1.96^2+4*I62*(1-(I62/J62))))))/(2*(J62+1.96^2))),0)&gt;=0),CONCATENATE(ROUND(SUM(100*((2*I62+1.96^2)-(1.96*(SQRT(1.96^2+4*I62*(1-(I62/J62))))))/(2*(J62+1.96^2))),0)," - ",ROUND(SUM(100*((2*I62+1.96^2)+(1.96*(SQRT(1.96^2+4*I62*(1-(I62/J62))))))/(2*(J62+1.96^2))),0)),""))</f>
        <v>67 - 90</v>
      </c>
      <c r="F62" s="16">
        <f t="shared" si="1"/>
        <v>75</v>
      </c>
      <c r="G62" s="16" t="str">
        <f>IF(AND(L62&gt;0,ROUND(SUM(100*((2*K62+1.96^2)-(1.96*(SQRT(1.96^2+4*K62*(1-(K62/L62))))))/(2*(L62+1.96^2))),0)&lt;0),CONCATENATE(SUM(1*0)," - ",ROUND(SUM(100*((2*K62+1.96^2)+(1.96*(SQRT(1.96^2+4*K62*(1-(K62/L62))))))/(2*(L62+1.96^2))),0)),IF(AND(L62&gt;0,ROUND(SUM(100*((2*K62+1.96^2)-(1.96*(SQRT(1.96^2+4*K62*(1-(K62/L62))))))/(2*(L62+1.96^2))),0)&gt;=0),CONCATENATE(ROUND(SUM(100*((2*K62+1.96^2)-(1.96*(SQRT(1.96^2+4*K62*(1-(K62/L62))))))/(2*(L62+1.96^2))),0)," - ",ROUND(SUM(100*((2*K62+1.96^2)+(1.96*(SQRT(1.96^2+4*K62*(1-(K62/L62))))))/(2*(L62+1.96^2))),0)),""))</f>
        <v>57 - 87</v>
      </c>
      <c r="H62" s="52">
        <v>90</v>
      </c>
      <c r="I62" s="9">
        <v>35</v>
      </c>
      <c r="J62" s="9">
        <v>43</v>
      </c>
      <c r="K62" s="9">
        <v>21</v>
      </c>
      <c r="L62" s="9">
        <v>28</v>
      </c>
    </row>
    <row r="63" spans="2:12" ht="12.75">
      <c r="B63" s="8" t="s">
        <v>456</v>
      </c>
      <c r="C63" s="8" t="s">
        <v>13</v>
      </c>
      <c r="D63" s="16">
        <f t="shared" si="0"/>
        <v>0</v>
      </c>
      <c r="E63" s="16"/>
      <c r="F63" s="16">
        <f t="shared" si="1"/>
        <v>0</v>
      </c>
      <c r="G63" s="16"/>
      <c r="H63" s="52">
        <v>90</v>
      </c>
      <c r="I63" s="9"/>
      <c r="J63" s="9">
        <v>39</v>
      </c>
      <c r="K63" s="9"/>
      <c r="L63" s="9">
        <v>33</v>
      </c>
    </row>
    <row r="64" spans="2:12" ht="12.75">
      <c r="B64" s="8" t="s">
        <v>457</v>
      </c>
      <c r="C64" s="8" t="s">
        <v>14</v>
      </c>
      <c r="D64" s="16">
        <f t="shared" si="0"/>
        <v>0</v>
      </c>
      <c r="E64" s="16"/>
      <c r="F64" s="16">
        <f t="shared" si="1"/>
        <v>0</v>
      </c>
      <c r="G64" s="16"/>
      <c r="H64" s="52">
        <v>90</v>
      </c>
      <c r="I64" s="9"/>
      <c r="J64" s="9">
        <v>76</v>
      </c>
      <c r="K64" s="9"/>
      <c r="L64" s="9">
        <v>52</v>
      </c>
    </row>
    <row r="65" spans="2:12" ht="12.75">
      <c r="B65" s="8" t="s">
        <v>478</v>
      </c>
      <c r="C65" s="8" t="s">
        <v>68</v>
      </c>
      <c r="D65" s="16">
        <f t="shared" si="0"/>
        <v>19.047619047619047</v>
      </c>
      <c r="E65" s="16" t="str">
        <f>IF(AND(J65&gt;0,ROUND(SUM(100*((2*I65+1.96^2)-(1.96*(SQRT(1.96^2+4*I65*(1-(I65/J65))))))/(2*(J65+1.96^2))),0)&lt;0),CONCATENATE(SUM(1*0)," - ",ROUND(SUM(100*((2*I65+1.96^2)+(1.96*(SQRT(1.96^2+4*I65*(1-(I65/J65))))))/(2*(J65+1.96^2))),0)),IF(AND(J65&gt;0,ROUND(SUM(100*((2*I65+1.96^2)-(1.96*(SQRT(1.96^2+4*I65*(1-(I65/J65))))))/(2*(J65+1.96^2))),0)&gt;=0),CONCATENATE(ROUND(SUM(100*((2*I65+1.96^2)-(1.96*(SQRT(1.96^2+4*I65*(1-(I65/J65))))))/(2*(J65+1.96^2))),0)," - ",ROUND(SUM(100*((2*I65+1.96^2)+(1.96*(SQRT(1.96^2+4*I65*(1-(I65/J65))))))/(2*(J65+1.96^2))),0)),""))</f>
        <v>8 - 40</v>
      </c>
      <c r="F65" s="16">
        <f t="shared" si="1"/>
        <v>37.5</v>
      </c>
      <c r="G65" s="16" t="str">
        <f>IF(AND(L65&gt;0,ROUND(SUM(100*((2*K65+1.96^2)-(1.96*(SQRT(1.96^2+4*K65*(1-(K65/L65))))))/(2*(L65+1.96^2))),0)&lt;0),CONCATENATE(SUM(1*0)," - ",ROUND(SUM(100*((2*K65+1.96^2)+(1.96*(SQRT(1.96^2+4*K65*(1-(K65/L65))))))/(2*(L65+1.96^2))),0)),IF(AND(L65&gt;0,ROUND(SUM(100*((2*K65+1.96^2)-(1.96*(SQRT(1.96^2+4*K65*(1-(K65/L65))))))/(2*(L65+1.96^2))),0)&gt;=0),CONCATENATE(ROUND(SUM(100*((2*K65+1.96^2)-(1.96*(SQRT(1.96^2+4*K65*(1-(K65/L65))))))/(2*(L65+1.96^2))),0)," - ",ROUND(SUM(100*((2*K65+1.96^2)+(1.96*(SQRT(1.96^2+4*K65*(1-(K65/L65))))))/(2*(L65+1.96^2))),0)),""))</f>
        <v>18 - 61</v>
      </c>
      <c r="H65" s="52">
        <v>90</v>
      </c>
      <c r="I65" s="9">
        <v>4</v>
      </c>
      <c r="J65" s="9">
        <v>21</v>
      </c>
      <c r="K65" s="9">
        <v>6</v>
      </c>
      <c r="L65" s="9">
        <v>16</v>
      </c>
    </row>
    <row r="66" spans="2:12" ht="12.75">
      <c r="B66" s="8" t="s">
        <v>295</v>
      </c>
      <c r="C66" s="8" t="s">
        <v>69</v>
      </c>
      <c r="D66" s="16">
        <f t="shared" si="0"/>
        <v>0</v>
      </c>
      <c r="E66" s="16"/>
      <c r="F66" s="16">
        <f t="shared" si="1"/>
        <v>0</v>
      </c>
      <c r="G66" s="16"/>
      <c r="H66" s="52">
        <v>90</v>
      </c>
      <c r="I66" s="9"/>
      <c r="J66" s="9">
        <v>33</v>
      </c>
      <c r="K66" s="9"/>
      <c r="L66" s="9">
        <v>32</v>
      </c>
    </row>
    <row r="67" spans="2:12" ht="12.75">
      <c r="B67" s="8" t="s">
        <v>535</v>
      </c>
      <c r="C67" s="8" t="s">
        <v>70</v>
      </c>
      <c r="D67" s="16">
        <f t="shared" si="0"/>
        <v>71.05263157894737</v>
      </c>
      <c r="E67" s="16" t="str">
        <f>IF(AND(J67&gt;0,ROUND(SUM(100*((2*I67+1.96^2)-(1.96*(SQRT(1.96^2+4*I67*(1-(I67/J67))))))/(2*(J67+1.96^2))),0)&lt;0),CONCATENATE(SUM(1*0)," - ",ROUND(SUM(100*((2*I67+1.96^2)+(1.96*(SQRT(1.96^2+4*I67*(1-(I67/J67))))))/(2*(J67+1.96^2))),0)),IF(AND(J67&gt;0,ROUND(SUM(100*((2*I67+1.96^2)-(1.96*(SQRT(1.96^2+4*I67*(1-(I67/J67))))))/(2*(J67+1.96^2))),0)&gt;=0),CONCATENATE(ROUND(SUM(100*((2*I67+1.96^2)-(1.96*(SQRT(1.96^2+4*I67*(1-(I67/J67))))))/(2*(J67+1.96^2))),0)," - ",ROUND(SUM(100*((2*I67+1.96^2)+(1.96*(SQRT(1.96^2+4*I67*(1-(I67/J67))))))/(2*(J67+1.96^2))),0)),""))</f>
        <v>55 - 83</v>
      </c>
      <c r="F67" s="16">
        <f t="shared" si="1"/>
        <v>35</v>
      </c>
      <c r="G67" s="16" t="str">
        <f>IF(AND(L67&gt;0,ROUND(SUM(100*((2*K67+1.96^2)-(1.96*(SQRT(1.96^2+4*K67*(1-(K67/L67))))))/(2*(L67+1.96^2))),0)&lt;0),CONCATENATE(SUM(1*0)," - ",ROUND(SUM(100*((2*K67+1.96^2)+(1.96*(SQRT(1.96^2+4*K67*(1-(K67/L67))))))/(2*(L67+1.96^2))),0)),IF(AND(L67&gt;0,ROUND(SUM(100*((2*K67+1.96^2)-(1.96*(SQRT(1.96^2+4*K67*(1-(K67/L67))))))/(2*(L67+1.96^2))),0)&gt;=0),CONCATENATE(ROUND(SUM(100*((2*K67+1.96^2)-(1.96*(SQRT(1.96^2+4*K67*(1-(K67/L67))))))/(2*(L67+1.96^2))),0)," - ",ROUND(SUM(100*((2*K67+1.96^2)+(1.96*(SQRT(1.96^2+4*K67*(1-(K67/L67))))))/(2*(L67+1.96^2))),0)),""))</f>
        <v>22 - 50</v>
      </c>
      <c r="H67" s="52">
        <v>90</v>
      </c>
      <c r="I67" s="9">
        <v>27</v>
      </c>
      <c r="J67" s="9">
        <v>38</v>
      </c>
      <c r="K67" s="9">
        <v>14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50.857142857142854</v>
      </c>
      <c r="E68" s="16" t="str">
        <f>IF(AND(J68&gt;0,ROUND(SUM(100*((2*I68+1.96^2)-(1.96*(SQRT(1.96^2+4*I68*(1-(I68/J68))))))/(2*(J68+1.96^2))),0)&lt;0),CONCATENATE(SUM(1*0)," - ",ROUND(SUM(100*((2*I68+1.96^2)+(1.96*(SQRT(1.96^2+4*I68*(1-(I68/J68))))))/(2*(J68+1.96^2))),0)),IF(AND(J68&gt;0,ROUND(SUM(100*((2*I68+1.96^2)-(1.96*(SQRT(1.96^2+4*I68*(1-(I68/J68))))))/(2*(J68+1.96^2))),0)&gt;=0),CONCATENATE(ROUND(SUM(100*((2*I68+1.96^2)-(1.96*(SQRT(1.96^2+4*I68*(1-(I68/J68))))))/(2*(J68+1.96^2))),0)," - ",ROUND(SUM(100*((2*I68+1.96^2)+(1.96*(SQRT(1.96^2+4*I68*(1-(I68/J68))))))/(2*(J68+1.96^2))),0)),""))</f>
        <v>44 - 58</v>
      </c>
      <c r="F68" s="16">
        <f t="shared" si="1"/>
        <v>59.04255319148937</v>
      </c>
      <c r="G68" s="16" t="str">
        <f>IF(AND(L68&gt;0,ROUND(SUM(100*((2*K68+1.96^2)-(1.96*(SQRT(1.96^2+4*K68*(1-(K68/L68))))))/(2*(L68+1.96^2))),0)&lt;0),CONCATENATE(SUM(1*0)," - ",ROUND(SUM(100*((2*K68+1.96^2)+(1.96*(SQRT(1.96^2+4*K68*(1-(K68/L68))))))/(2*(L68+1.96^2))),0)),IF(AND(L68&gt;0,ROUND(SUM(100*((2*K68+1.96^2)-(1.96*(SQRT(1.96^2+4*K68*(1-(K68/L68))))))/(2*(L68+1.96^2))),0)&gt;=0),CONCATENATE(ROUND(SUM(100*((2*K68+1.96^2)-(1.96*(SQRT(1.96^2+4*K68*(1-(K68/L68))))))/(2*(L68+1.96^2))),0)," - ",ROUND(SUM(100*((2*K68+1.96^2)+(1.96*(SQRT(1.96^2+4*K68*(1-(K68/L68))))))/(2*(L68+1.96^2))),0)),""))</f>
        <v>52 - 66</v>
      </c>
      <c r="H68" s="52">
        <v>90</v>
      </c>
      <c r="I68" s="9">
        <v>89</v>
      </c>
      <c r="J68" s="9">
        <v>175</v>
      </c>
      <c r="K68" s="9">
        <v>111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62.056737588652474</v>
      </c>
      <c r="E69" s="16" t="str">
        <f>IF(AND(J69&gt;0,ROUND(SUM(100*((2*I69+1.96^2)-(1.96*(SQRT(1.96^2+4*I69*(1-(I69/J69))))))/(2*(J69+1.96^2))),0)&lt;0),CONCATENATE(SUM(1*0)," - ",ROUND(SUM(100*((2*I69+1.96^2)+(1.96*(SQRT(1.96^2+4*I69*(1-(I69/J69))))))/(2*(J69+1.96^2))),0)),IF(AND(J69&gt;0,ROUND(SUM(100*((2*I69+1.96^2)-(1.96*(SQRT(1.96^2+4*I69*(1-(I69/J69))))))/(2*(J69+1.96^2))),0)&gt;=0),CONCATENATE(ROUND(SUM(100*((2*I69+1.96^2)-(1.96*(SQRT(1.96^2+4*I69*(1-(I69/J69))))))/(2*(J69+1.96^2))),0)," - ",ROUND(SUM(100*((2*I69+1.96^2)+(1.96*(SQRT(1.96^2+4*I69*(1-(I69/J69))))))/(2*(J69+1.96^2))),0)),""))</f>
        <v>56 - 68</v>
      </c>
      <c r="F69" s="16">
        <f t="shared" si="1"/>
        <v>68.65203761755487</v>
      </c>
      <c r="G69" s="16" t="str">
        <f>IF(AND(L69&gt;0,ROUND(SUM(100*((2*K69+1.96^2)-(1.96*(SQRT(1.96^2+4*K69*(1-(K69/L69))))))/(2*(L69+1.96^2))),0)&lt;0),CONCATENATE(SUM(1*0)," - ",ROUND(SUM(100*((2*K69+1.96^2)+(1.96*(SQRT(1.96^2+4*K69*(1-(K69/L69))))))/(2*(L69+1.96^2))),0)),IF(AND(L69&gt;0,ROUND(SUM(100*((2*K69+1.96^2)-(1.96*(SQRT(1.96^2+4*K69*(1-(K69/L69))))))/(2*(L69+1.96^2))),0)&gt;=0),CONCATENATE(ROUND(SUM(100*((2*K69+1.96^2)-(1.96*(SQRT(1.96^2+4*K69*(1-(K69/L69))))))/(2*(L69+1.96^2))),0)," - ",ROUND(SUM(100*((2*K69+1.96^2)+(1.96*(SQRT(1.96^2+4*K69*(1-(K69/L69))))))/(2*(L69+1.96^2))),0)),""))</f>
        <v>63 - 73</v>
      </c>
      <c r="H69" s="52">
        <v>90</v>
      </c>
      <c r="I69" s="9">
        <v>175</v>
      </c>
      <c r="J69" s="9">
        <v>282</v>
      </c>
      <c r="K69" s="9">
        <v>219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56.80767863490935</v>
      </c>
      <c r="E70" s="16" t="str">
        <f>IF(AND(J70&gt;0,ROUND(SUM(100*((2*I70+1.96^2)-(1.96*(SQRT(1.96^2+4*I70*(1-(I70/J70))))))/(2*(J70+1.96^2))),0)&lt;0),CONCATENATE(SUM(1*0)," - ",ROUND(SUM(100*((2*I70+1.96^2)+(1.96*(SQRT(1.96^2+4*I70*(1-(I70/J70))))))/(2*(J70+1.96^2))),0)),IF(AND(J70&gt;0,ROUND(SUM(100*((2*I70+1.96^2)-(1.96*(SQRT(1.96^2+4*I70*(1-(I70/J70))))))/(2*(J70+1.96^2))),0)&gt;=0),CONCATENATE(ROUND(SUM(100*((2*I70+1.96^2)-(1.96*(SQRT(1.96^2+4*I70*(1-(I70/J70))))))/(2*(J70+1.96^2))),0)," - ",ROUND(SUM(100*((2*I70+1.96^2)+(1.96*(SQRT(1.96^2+4*I70*(1-(I70/J70))))))/(2*(J70+1.96^2))),0)),""))</f>
        <v>56 - 58</v>
      </c>
      <c r="F70" s="16">
        <f t="shared" si="1"/>
        <v>60.696455317024466</v>
      </c>
      <c r="G70" s="16" t="str">
        <f>IF(AND(L70&gt;0,ROUND(SUM(100*((2*K70+1.96^2)-(1.96*(SQRT(1.96^2+4*K70*(1-(K70/L70))))))/(2*(L70+1.96^2))),0)&lt;0),CONCATENATE(SUM(1*0)," - ",ROUND(SUM(100*((2*K70+1.96^2)+(1.96*(SQRT(1.96^2+4*K70*(1-(K70/L70))))))/(2*(L70+1.96^2))),0)),IF(AND(L70&gt;0,ROUND(SUM(100*((2*K70+1.96^2)-(1.96*(SQRT(1.96^2+4*K70*(1-(K70/L70))))))/(2*(L70+1.96^2))),0)&gt;=0),CONCATENATE(ROUND(SUM(100*((2*K70+1.96^2)-(1.96*(SQRT(1.96^2+4*K70*(1-(K70/L70))))))/(2*(L70+1.96^2))),0)," - ",ROUND(SUM(100*((2*K70+1.96^2)+(1.96*(SQRT(1.96^2+4*K70*(1-(K70/L70))))))/(2*(L70+1.96^2))),0)),""))</f>
        <v>60 - 62</v>
      </c>
      <c r="H70" s="52">
        <v>90</v>
      </c>
      <c r="I70" s="9">
        <f>SUM(I38:I69)</f>
        <v>4794</v>
      </c>
      <c r="J70" s="9">
        <f>SUM(J38:J69)</f>
        <v>8439</v>
      </c>
      <c r="K70" s="9">
        <f>SUM(K38:K69)</f>
        <v>4863</v>
      </c>
      <c r="L70" s="9">
        <f>SUM(L38:L69)</f>
        <v>8012</v>
      </c>
    </row>
    <row r="71" spans="2:9" ht="12.75">
      <c r="B71" s="17" t="s">
        <v>96</v>
      </c>
      <c r="I71" s="18"/>
    </row>
    <row r="72" ht="12.75">
      <c r="B72" s="17" t="s">
        <v>97</v>
      </c>
    </row>
    <row r="73" ht="12.75">
      <c r="B73" s="53" t="s">
        <v>129</v>
      </c>
    </row>
    <row r="74" spans="2:12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2:12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2:12" ht="12.75">
      <c r="B76" s="240" t="s">
        <v>538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</row>
    <row r="77" spans="2:12" ht="12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</row>
    <row r="78" spans="2:5" ht="12.75">
      <c r="B78" s="198" t="s">
        <v>563</v>
      </c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11">
    <mergeCell ref="B1:L1"/>
    <mergeCell ref="B36:B37"/>
    <mergeCell ref="C36:C37"/>
    <mergeCell ref="H36:H37"/>
    <mergeCell ref="I36:J36"/>
    <mergeCell ref="B3:I4"/>
    <mergeCell ref="B74:L75"/>
    <mergeCell ref="B76:L77"/>
    <mergeCell ref="K36:L36"/>
    <mergeCell ref="D36:E36"/>
    <mergeCell ref="F36:G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07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7" ht="12.75">
      <c r="B1" s="228" t="s">
        <v>537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2:17" ht="25.5" customHeight="1">
      <c r="B2" s="249" t="s">
        <v>541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 t="s">
        <v>141</v>
      </c>
      <c r="P2" s="250"/>
      <c r="Q2" s="250"/>
    </row>
    <row r="3" spans="2:17" ht="12.75" customHeight="1">
      <c r="B3" s="220" t="s">
        <v>534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187"/>
      <c r="P3" s="187"/>
      <c r="Q3" s="187"/>
    </row>
    <row r="4" spans="2:17" ht="12.75" customHeight="1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187"/>
      <c r="P4" s="187"/>
      <c r="Q4" s="187"/>
    </row>
    <row r="5" spans="2:17" ht="12.75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87"/>
      <c r="P5" s="187"/>
      <c r="Q5" s="187"/>
    </row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7" spans="2:16" ht="25.5" customHeight="1">
      <c r="B37" s="251">
        <v>2009</v>
      </c>
      <c r="C37" s="252"/>
      <c r="D37" s="255" t="s">
        <v>99</v>
      </c>
      <c r="E37" s="256"/>
      <c r="F37" s="257"/>
      <c r="G37" s="59"/>
      <c r="H37" s="75"/>
      <c r="I37" s="253" t="s">
        <v>25</v>
      </c>
      <c r="J37" s="254" t="s">
        <v>26</v>
      </c>
      <c r="K37" s="241" t="s">
        <v>98</v>
      </c>
      <c r="L37" s="241"/>
      <c r="M37" s="241" t="s">
        <v>131</v>
      </c>
      <c r="N37" s="241"/>
      <c r="O37" s="241" t="s">
        <v>132</v>
      </c>
      <c r="P37" s="241"/>
    </row>
    <row r="38" spans="2:16" ht="45" customHeight="1">
      <c r="B38" s="57" t="s">
        <v>93</v>
      </c>
      <c r="C38" s="58" t="s">
        <v>91</v>
      </c>
      <c r="D38" s="24" t="s">
        <v>71</v>
      </c>
      <c r="E38" s="24" t="s">
        <v>136</v>
      </c>
      <c r="F38" s="24" t="s">
        <v>135</v>
      </c>
      <c r="G38" s="61" t="s">
        <v>72</v>
      </c>
      <c r="H38" s="174" t="s">
        <v>73</v>
      </c>
      <c r="I38" s="253"/>
      <c r="J38" s="254"/>
      <c r="K38" s="14" t="s">
        <v>94</v>
      </c>
      <c r="L38" s="14" t="s">
        <v>95</v>
      </c>
      <c r="M38" s="14" t="s">
        <v>94</v>
      </c>
      <c r="N38" s="14" t="s">
        <v>95</v>
      </c>
      <c r="O38" s="14" t="s">
        <v>94</v>
      </c>
      <c r="P38" s="14" t="s">
        <v>95</v>
      </c>
    </row>
    <row r="39" spans="2:16" ht="12.75">
      <c r="B39" s="8" t="s">
        <v>74</v>
      </c>
      <c r="C39" s="8" t="s">
        <v>46</v>
      </c>
      <c r="D39" s="16">
        <f aca="true" t="shared" si="0" ref="D39:D71">K39/L39*100</f>
        <v>64.33823529411765</v>
      </c>
      <c r="E39" s="16">
        <f aca="true" t="shared" si="1" ref="E39:E71">(K39+M39)/N39*100</f>
        <v>74.63235294117648</v>
      </c>
      <c r="F39" s="16">
        <f>(K39+M39+O39)/P39*100</f>
        <v>78.125</v>
      </c>
      <c r="G39" s="63">
        <f aca="true" t="shared" si="2" ref="G39:G71">E39-D39</f>
        <v>10.294117647058826</v>
      </c>
      <c r="H39" s="175">
        <f>F39-E39</f>
        <v>3.492647058823522</v>
      </c>
      <c r="I39" s="65">
        <v>60</v>
      </c>
      <c r="J39" s="66">
        <v>90</v>
      </c>
      <c r="K39" s="9">
        <v>350</v>
      </c>
      <c r="L39" s="9">
        <v>544</v>
      </c>
      <c r="M39" s="9">
        <v>56</v>
      </c>
      <c r="N39" s="9">
        <v>544</v>
      </c>
      <c r="O39" s="9">
        <v>19</v>
      </c>
      <c r="P39" s="9">
        <v>544</v>
      </c>
    </row>
    <row r="40" spans="2:16" ht="12.75">
      <c r="B40" s="8" t="s">
        <v>455</v>
      </c>
      <c r="C40" s="8" t="s">
        <v>473</v>
      </c>
      <c r="D40" s="16"/>
      <c r="E40" s="16"/>
      <c r="F40" s="16"/>
      <c r="G40" s="183"/>
      <c r="H40" s="184"/>
      <c r="I40" s="185"/>
      <c r="J40" s="186"/>
      <c r="K40" s="9"/>
      <c r="L40" s="9">
        <v>78</v>
      </c>
      <c r="M40" s="9"/>
      <c r="N40" s="9">
        <v>78</v>
      </c>
      <c r="O40" s="9"/>
      <c r="P40" s="9">
        <v>78</v>
      </c>
    </row>
    <row r="41" spans="2:16" ht="12.75">
      <c r="B41" s="8" t="s">
        <v>48</v>
      </c>
      <c r="C41" s="8" t="s">
        <v>48</v>
      </c>
      <c r="D41" s="16">
        <f t="shared" si="0"/>
        <v>29.545454545454547</v>
      </c>
      <c r="E41" s="16">
        <f t="shared" si="1"/>
        <v>70.45454545454545</v>
      </c>
      <c r="F41" s="16">
        <f aca="true" t="shared" si="3" ref="F41:F71">(K41+M41+O41)/P41*100</f>
        <v>77.27272727272727</v>
      </c>
      <c r="G41" s="67">
        <f t="shared" si="2"/>
        <v>40.90909090909091</v>
      </c>
      <c r="H41" s="176">
        <f aca="true" t="shared" si="4" ref="H41:H71">F41-E41</f>
        <v>6.818181818181813</v>
      </c>
      <c r="I41" s="69">
        <v>60</v>
      </c>
      <c r="J41" s="70">
        <v>90</v>
      </c>
      <c r="K41" s="9">
        <v>104</v>
      </c>
      <c r="L41" s="9">
        <v>352</v>
      </c>
      <c r="M41" s="9">
        <v>144</v>
      </c>
      <c r="N41" s="9">
        <v>352</v>
      </c>
      <c r="O41" s="9">
        <v>24</v>
      </c>
      <c r="P41" s="9">
        <v>352</v>
      </c>
    </row>
    <row r="42" spans="2:16" ht="12.75">
      <c r="B42" s="8" t="s">
        <v>485</v>
      </c>
      <c r="C42" s="8" t="s">
        <v>49</v>
      </c>
      <c r="D42" s="16">
        <f t="shared" si="0"/>
        <v>2.6200873362445414</v>
      </c>
      <c r="E42" s="16">
        <f t="shared" si="1"/>
        <v>6.550218340611353</v>
      </c>
      <c r="F42" s="16">
        <f t="shared" si="3"/>
        <v>8.296943231441048</v>
      </c>
      <c r="G42" s="67">
        <f t="shared" si="2"/>
        <v>3.930131004366812</v>
      </c>
      <c r="H42" s="176">
        <f t="shared" si="4"/>
        <v>1.7467248908296948</v>
      </c>
      <c r="I42" s="69">
        <v>60</v>
      </c>
      <c r="J42" s="70">
        <v>90</v>
      </c>
      <c r="K42" s="9">
        <v>6</v>
      </c>
      <c r="L42" s="9">
        <v>229</v>
      </c>
      <c r="M42" s="9">
        <v>9</v>
      </c>
      <c r="N42" s="9">
        <v>229</v>
      </c>
      <c r="O42" s="9">
        <v>4</v>
      </c>
      <c r="P42" s="9">
        <v>229</v>
      </c>
    </row>
    <row r="43" spans="2:16" ht="12.75">
      <c r="B43" s="8" t="s">
        <v>77</v>
      </c>
      <c r="C43" s="8" t="s">
        <v>50</v>
      </c>
      <c r="D43" s="16">
        <f t="shared" si="0"/>
        <v>21.026894865525673</v>
      </c>
      <c r="E43" s="16">
        <f t="shared" si="1"/>
        <v>50.36674816625917</v>
      </c>
      <c r="F43" s="16">
        <f t="shared" si="3"/>
        <v>67.48166259168704</v>
      </c>
      <c r="G43" s="67">
        <f t="shared" si="2"/>
        <v>29.3398533007335</v>
      </c>
      <c r="H43" s="176">
        <f t="shared" si="4"/>
        <v>17.11491442542787</v>
      </c>
      <c r="I43" s="69">
        <v>60</v>
      </c>
      <c r="J43" s="70">
        <v>90</v>
      </c>
      <c r="K43" s="9">
        <v>86</v>
      </c>
      <c r="L43" s="9">
        <v>409</v>
      </c>
      <c r="M43" s="9">
        <v>120</v>
      </c>
      <c r="N43" s="9">
        <v>409</v>
      </c>
      <c r="O43" s="9">
        <v>70</v>
      </c>
      <c r="P43" s="9">
        <v>409</v>
      </c>
    </row>
    <row r="44" spans="2:16" ht="12.75">
      <c r="B44" s="8" t="s">
        <v>78</v>
      </c>
      <c r="C44" s="8" t="s">
        <v>0</v>
      </c>
      <c r="D44" s="16">
        <f t="shared" si="0"/>
        <v>27.77777777777778</v>
      </c>
      <c r="E44" s="16">
        <f t="shared" si="1"/>
        <v>52.46913580246913</v>
      </c>
      <c r="F44" s="16">
        <f t="shared" si="3"/>
        <v>57.407407407407405</v>
      </c>
      <c r="G44" s="67">
        <f t="shared" si="2"/>
        <v>24.691358024691354</v>
      </c>
      <c r="H44" s="176">
        <f t="shared" si="4"/>
        <v>4.938271604938272</v>
      </c>
      <c r="I44" s="69">
        <v>60</v>
      </c>
      <c r="J44" s="70">
        <v>90</v>
      </c>
      <c r="K44" s="9">
        <v>45</v>
      </c>
      <c r="L44" s="9">
        <v>162</v>
      </c>
      <c r="M44" s="9">
        <v>40</v>
      </c>
      <c r="N44" s="9">
        <v>162</v>
      </c>
      <c r="O44" s="9">
        <v>8</v>
      </c>
      <c r="P44" s="9">
        <v>162</v>
      </c>
    </row>
    <row r="45" spans="2:16" ht="12.75">
      <c r="B45" s="8" t="s">
        <v>79</v>
      </c>
      <c r="C45" s="8" t="s">
        <v>51</v>
      </c>
      <c r="D45" s="16">
        <f t="shared" si="0"/>
        <v>37.88235294117647</v>
      </c>
      <c r="E45" s="16">
        <f t="shared" si="1"/>
        <v>59.29411764705882</v>
      </c>
      <c r="F45" s="16">
        <f t="shared" si="3"/>
        <v>68</v>
      </c>
      <c r="G45" s="67">
        <f t="shared" si="2"/>
        <v>21.411764705882348</v>
      </c>
      <c r="H45" s="176">
        <f t="shared" si="4"/>
        <v>8.705882352941181</v>
      </c>
      <c r="I45" s="69">
        <v>60</v>
      </c>
      <c r="J45" s="70">
        <v>90</v>
      </c>
      <c r="K45" s="9">
        <v>161</v>
      </c>
      <c r="L45" s="9">
        <v>425</v>
      </c>
      <c r="M45" s="9">
        <v>91</v>
      </c>
      <c r="N45" s="9">
        <v>425</v>
      </c>
      <c r="O45" s="9">
        <v>37</v>
      </c>
      <c r="P45" s="9">
        <v>425</v>
      </c>
    </row>
    <row r="46" spans="2:16" ht="12.75">
      <c r="B46" s="8" t="s">
        <v>80</v>
      </c>
      <c r="C46" s="8" t="s">
        <v>52</v>
      </c>
      <c r="D46" s="16">
        <f t="shared" si="0"/>
        <v>27.25060827250608</v>
      </c>
      <c r="E46" s="16">
        <f t="shared" si="1"/>
        <v>61.55717761557178</v>
      </c>
      <c r="F46" s="16">
        <f t="shared" si="3"/>
        <v>76.88564476885644</v>
      </c>
      <c r="G46" s="67">
        <f t="shared" si="2"/>
        <v>34.3065693430657</v>
      </c>
      <c r="H46" s="176">
        <f t="shared" si="4"/>
        <v>15.328467153284656</v>
      </c>
      <c r="I46" s="69">
        <v>60</v>
      </c>
      <c r="J46" s="70">
        <v>90</v>
      </c>
      <c r="K46" s="9">
        <v>112</v>
      </c>
      <c r="L46" s="9">
        <v>411</v>
      </c>
      <c r="M46" s="9">
        <v>141</v>
      </c>
      <c r="N46" s="9">
        <v>411</v>
      </c>
      <c r="O46" s="9">
        <v>63</v>
      </c>
      <c r="P46" s="9">
        <v>411</v>
      </c>
    </row>
    <row r="47" spans="2:16" ht="12.75">
      <c r="B47" s="8" t="s">
        <v>81</v>
      </c>
      <c r="C47" s="8" t="s">
        <v>53</v>
      </c>
      <c r="D47" s="16">
        <f t="shared" si="0"/>
        <v>18.407960199004975</v>
      </c>
      <c r="E47" s="16">
        <f t="shared" si="1"/>
        <v>59.20398009950249</v>
      </c>
      <c r="F47" s="16">
        <f t="shared" si="3"/>
        <v>68.1592039800995</v>
      </c>
      <c r="G47" s="67">
        <f t="shared" si="2"/>
        <v>40.79601990049751</v>
      </c>
      <c r="H47" s="176">
        <f t="shared" si="4"/>
        <v>8.955223880597018</v>
      </c>
      <c r="I47" s="69">
        <v>60</v>
      </c>
      <c r="J47" s="70">
        <v>90</v>
      </c>
      <c r="K47" s="9">
        <v>37</v>
      </c>
      <c r="L47" s="9">
        <v>201</v>
      </c>
      <c r="M47" s="9">
        <v>82</v>
      </c>
      <c r="N47" s="9">
        <v>201</v>
      </c>
      <c r="O47" s="9">
        <v>18</v>
      </c>
      <c r="P47" s="9">
        <v>201</v>
      </c>
    </row>
    <row r="48" spans="2:16" ht="12.75">
      <c r="B48" s="8" t="s">
        <v>82</v>
      </c>
      <c r="C48" s="8" t="s">
        <v>54</v>
      </c>
      <c r="D48" s="16">
        <f t="shared" si="0"/>
        <v>62.34413965087282</v>
      </c>
      <c r="E48" s="16">
        <f t="shared" si="1"/>
        <v>81.04738154613467</v>
      </c>
      <c r="F48" s="16">
        <f t="shared" si="3"/>
        <v>84.53865336658353</v>
      </c>
      <c r="G48" s="67">
        <f t="shared" si="2"/>
        <v>18.703241895261854</v>
      </c>
      <c r="H48" s="176">
        <f t="shared" si="4"/>
        <v>3.4912718204488584</v>
      </c>
      <c r="I48" s="69">
        <v>60</v>
      </c>
      <c r="J48" s="70">
        <v>90</v>
      </c>
      <c r="K48" s="9">
        <v>250</v>
      </c>
      <c r="L48" s="9">
        <v>401</v>
      </c>
      <c r="M48" s="9">
        <v>75</v>
      </c>
      <c r="N48" s="9">
        <v>401</v>
      </c>
      <c r="O48" s="9">
        <v>14</v>
      </c>
      <c r="P48" s="9">
        <v>401</v>
      </c>
    </row>
    <row r="49" spans="2:16" ht="12.75">
      <c r="B49" s="8" t="s">
        <v>55</v>
      </c>
      <c r="C49" s="8" t="s">
        <v>1</v>
      </c>
      <c r="D49" s="16">
        <f t="shared" si="0"/>
        <v>73.04492512479202</v>
      </c>
      <c r="E49" s="16">
        <f t="shared" si="1"/>
        <v>79.03494176372712</v>
      </c>
      <c r="F49" s="16">
        <f t="shared" si="3"/>
        <v>83.36106489184692</v>
      </c>
      <c r="G49" s="67">
        <f t="shared" si="2"/>
        <v>5.990016638935103</v>
      </c>
      <c r="H49" s="176">
        <f t="shared" si="4"/>
        <v>4.326123128119804</v>
      </c>
      <c r="I49" s="69">
        <v>60</v>
      </c>
      <c r="J49" s="70">
        <v>90</v>
      </c>
      <c r="K49" s="9">
        <v>439</v>
      </c>
      <c r="L49" s="9">
        <v>601</v>
      </c>
      <c r="M49" s="9">
        <v>36</v>
      </c>
      <c r="N49" s="9">
        <v>601</v>
      </c>
      <c r="O49" s="9">
        <v>26</v>
      </c>
      <c r="P49" s="9">
        <v>601</v>
      </c>
    </row>
    <row r="50" spans="2:16" ht="12.75">
      <c r="B50" s="8" t="s">
        <v>83</v>
      </c>
      <c r="C50" s="8" t="s">
        <v>2</v>
      </c>
      <c r="D50" s="16">
        <f t="shared" si="0"/>
        <v>6.172839506172839</v>
      </c>
      <c r="E50" s="16">
        <f t="shared" si="1"/>
        <v>18.106995884773664</v>
      </c>
      <c r="F50" s="16">
        <f t="shared" si="3"/>
        <v>30.04115226337449</v>
      </c>
      <c r="G50" s="67">
        <f t="shared" si="2"/>
        <v>11.934156378600825</v>
      </c>
      <c r="H50" s="176">
        <f t="shared" si="4"/>
        <v>11.934156378600825</v>
      </c>
      <c r="I50" s="69">
        <v>60</v>
      </c>
      <c r="J50" s="70">
        <v>90</v>
      </c>
      <c r="K50" s="9">
        <v>15</v>
      </c>
      <c r="L50" s="9">
        <v>243</v>
      </c>
      <c r="M50" s="9">
        <v>29</v>
      </c>
      <c r="N50" s="9">
        <v>243</v>
      </c>
      <c r="O50" s="9">
        <v>29</v>
      </c>
      <c r="P50" s="9">
        <v>243</v>
      </c>
    </row>
    <row r="51" spans="2:16" ht="12.75">
      <c r="B51" s="8" t="s">
        <v>84</v>
      </c>
      <c r="C51" s="8" t="s">
        <v>3</v>
      </c>
      <c r="D51" s="16">
        <f t="shared" si="0"/>
        <v>26.666666666666668</v>
      </c>
      <c r="E51" s="16">
        <f t="shared" si="1"/>
        <v>59.21568627450981</v>
      </c>
      <c r="F51" s="16">
        <f t="shared" si="3"/>
        <v>68.62745098039215</v>
      </c>
      <c r="G51" s="67">
        <f t="shared" si="2"/>
        <v>32.549019607843135</v>
      </c>
      <c r="H51" s="176">
        <f t="shared" si="4"/>
        <v>9.411764705882348</v>
      </c>
      <c r="I51" s="69">
        <v>60</v>
      </c>
      <c r="J51" s="70">
        <v>90</v>
      </c>
      <c r="K51" s="9">
        <v>68</v>
      </c>
      <c r="L51" s="9">
        <v>255</v>
      </c>
      <c r="M51" s="9">
        <v>83</v>
      </c>
      <c r="N51" s="9">
        <v>255</v>
      </c>
      <c r="O51" s="9">
        <v>24</v>
      </c>
      <c r="P51" s="9">
        <v>255</v>
      </c>
    </row>
    <row r="52" spans="2:16" ht="12.75">
      <c r="B52" s="8" t="s">
        <v>85</v>
      </c>
      <c r="C52" s="8" t="s">
        <v>4</v>
      </c>
      <c r="D52" s="16">
        <f t="shared" si="0"/>
        <v>10.909090909090908</v>
      </c>
      <c r="E52" s="16">
        <f t="shared" si="1"/>
        <v>20</v>
      </c>
      <c r="F52" s="16">
        <f t="shared" si="3"/>
        <v>38.18181818181819</v>
      </c>
      <c r="G52" s="67">
        <f t="shared" si="2"/>
        <v>9.090909090909092</v>
      </c>
      <c r="H52" s="176">
        <f t="shared" si="4"/>
        <v>18.181818181818187</v>
      </c>
      <c r="I52" s="69">
        <v>60</v>
      </c>
      <c r="J52" s="70">
        <v>90</v>
      </c>
      <c r="K52" s="9">
        <v>6</v>
      </c>
      <c r="L52" s="9">
        <v>55</v>
      </c>
      <c r="M52" s="9">
        <v>5</v>
      </c>
      <c r="N52" s="9">
        <v>55</v>
      </c>
      <c r="O52" s="9">
        <v>10</v>
      </c>
      <c r="P52" s="9">
        <v>55</v>
      </c>
    </row>
    <row r="53" spans="2:16" ht="12.75">
      <c r="B53" s="8" t="s">
        <v>86</v>
      </c>
      <c r="C53" s="8" t="s">
        <v>56</v>
      </c>
      <c r="D53" s="16">
        <f t="shared" si="0"/>
        <v>65.76271186440678</v>
      </c>
      <c r="E53" s="16">
        <f t="shared" si="1"/>
        <v>81.01694915254237</v>
      </c>
      <c r="F53" s="16">
        <f t="shared" si="3"/>
        <v>82.71186440677965</v>
      </c>
      <c r="G53" s="67">
        <f t="shared" si="2"/>
        <v>15.254237288135585</v>
      </c>
      <c r="H53" s="176">
        <f t="shared" si="4"/>
        <v>1.6949152542372872</v>
      </c>
      <c r="I53" s="69">
        <v>60</v>
      </c>
      <c r="J53" s="70">
        <v>90</v>
      </c>
      <c r="K53" s="9">
        <v>194</v>
      </c>
      <c r="L53" s="9">
        <v>295</v>
      </c>
      <c r="M53" s="9">
        <v>45</v>
      </c>
      <c r="N53" s="9">
        <v>295</v>
      </c>
      <c r="O53" s="9">
        <v>5</v>
      </c>
      <c r="P53" s="9">
        <v>295</v>
      </c>
    </row>
    <row r="54" spans="2:16" ht="12.75">
      <c r="B54" s="8" t="s">
        <v>57</v>
      </c>
      <c r="C54" s="8" t="s">
        <v>5</v>
      </c>
      <c r="D54" s="16">
        <f t="shared" si="0"/>
        <v>54.93333333333334</v>
      </c>
      <c r="E54" s="16">
        <f t="shared" si="1"/>
        <v>71.2</v>
      </c>
      <c r="F54" s="16">
        <f t="shared" si="3"/>
        <v>75.46666666666667</v>
      </c>
      <c r="G54" s="67">
        <f t="shared" si="2"/>
        <v>16.266666666666666</v>
      </c>
      <c r="H54" s="176">
        <f t="shared" si="4"/>
        <v>4.266666666666666</v>
      </c>
      <c r="I54" s="69">
        <v>60</v>
      </c>
      <c r="J54" s="70">
        <v>90</v>
      </c>
      <c r="K54" s="9">
        <v>206</v>
      </c>
      <c r="L54" s="9">
        <v>375</v>
      </c>
      <c r="M54" s="9">
        <v>61</v>
      </c>
      <c r="N54" s="9">
        <v>375</v>
      </c>
      <c r="O54" s="9">
        <v>16</v>
      </c>
      <c r="P54" s="9">
        <v>375</v>
      </c>
    </row>
    <row r="55" spans="2:16" ht="12.75">
      <c r="B55" s="8" t="s">
        <v>58</v>
      </c>
      <c r="C55" s="8" t="s">
        <v>6</v>
      </c>
      <c r="D55" s="16">
        <f t="shared" si="0"/>
        <v>44.91803278688525</v>
      </c>
      <c r="E55" s="16">
        <f t="shared" si="1"/>
        <v>70.16393442622952</v>
      </c>
      <c r="F55" s="16">
        <f t="shared" si="3"/>
        <v>81.9672131147541</v>
      </c>
      <c r="G55" s="67">
        <f t="shared" si="2"/>
        <v>25.245901639344268</v>
      </c>
      <c r="H55" s="176">
        <f t="shared" si="4"/>
        <v>11.803278688524586</v>
      </c>
      <c r="I55" s="69">
        <v>60</v>
      </c>
      <c r="J55" s="70">
        <v>90</v>
      </c>
      <c r="K55" s="9">
        <v>137</v>
      </c>
      <c r="L55" s="9">
        <v>305</v>
      </c>
      <c r="M55" s="9">
        <v>77</v>
      </c>
      <c r="N55" s="9">
        <v>305</v>
      </c>
      <c r="O55" s="9">
        <v>36</v>
      </c>
      <c r="P55" s="9">
        <v>305</v>
      </c>
    </row>
    <row r="56" spans="2:16" ht="12.75">
      <c r="B56" s="8" t="s">
        <v>59</v>
      </c>
      <c r="C56" s="8" t="s">
        <v>7</v>
      </c>
      <c r="D56" s="16">
        <f t="shared" si="0"/>
        <v>42.90322580645161</v>
      </c>
      <c r="E56" s="16">
        <f t="shared" si="1"/>
        <v>80</v>
      </c>
      <c r="F56" s="16">
        <f t="shared" si="3"/>
        <v>86.7741935483871</v>
      </c>
      <c r="G56" s="67">
        <f t="shared" si="2"/>
        <v>37.09677419354839</v>
      </c>
      <c r="H56" s="176">
        <f t="shared" si="4"/>
        <v>6.774193548387103</v>
      </c>
      <c r="I56" s="69">
        <v>60</v>
      </c>
      <c r="J56" s="70">
        <v>90</v>
      </c>
      <c r="K56" s="9">
        <v>133</v>
      </c>
      <c r="L56" s="9">
        <v>310</v>
      </c>
      <c r="M56" s="9">
        <v>115</v>
      </c>
      <c r="N56" s="9">
        <v>310</v>
      </c>
      <c r="O56" s="9">
        <v>21</v>
      </c>
      <c r="P56" s="9">
        <v>310</v>
      </c>
    </row>
    <row r="57" spans="2:16" ht="12.75">
      <c r="B57" s="8" t="s">
        <v>60</v>
      </c>
      <c r="C57" s="8" t="s">
        <v>8</v>
      </c>
      <c r="D57" s="16">
        <f t="shared" si="0"/>
        <v>34.93589743589743</v>
      </c>
      <c r="E57" s="16">
        <f t="shared" si="1"/>
        <v>82.05128205128204</v>
      </c>
      <c r="F57" s="16">
        <f t="shared" si="3"/>
        <v>91.66666666666666</v>
      </c>
      <c r="G57" s="67">
        <f t="shared" si="2"/>
        <v>47.11538461538461</v>
      </c>
      <c r="H57" s="176">
        <f t="shared" si="4"/>
        <v>9.615384615384613</v>
      </c>
      <c r="I57" s="69">
        <v>60</v>
      </c>
      <c r="J57" s="70">
        <v>90</v>
      </c>
      <c r="K57" s="9">
        <v>109</v>
      </c>
      <c r="L57" s="9">
        <v>312</v>
      </c>
      <c r="M57" s="9">
        <v>147</v>
      </c>
      <c r="N57" s="9">
        <v>312</v>
      </c>
      <c r="O57" s="9">
        <v>30</v>
      </c>
      <c r="P57" s="9">
        <v>312</v>
      </c>
    </row>
    <row r="58" spans="2:16" ht="12.75">
      <c r="B58" s="8" t="s">
        <v>61</v>
      </c>
      <c r="C58" s="8" t="s">
        <v>61</v>
      </c>
      <c r="D58" s="16">
        <f t="shared" si="0"/>
        <v>26.88356164383562</v>
      </c>
      <c r="E58" s="16">
        <f t="shared" si="1"/>
        <v>51.54109589041096</v>
      </c>
      <c r="F58" s="16">
        <f t="shared" si="3"/>
        <v>59.76027397260274</v>
      </c>
      <c r="G58" s="67">
        <f t="shared" si="2"/>
        <v>24.657534246575338</v>
      </c>
      <c r="H58" s="176">
        <f t="shared" si="4"/>
        <v>8.219178082191782</v>
      </c>
      <c r="I58" s="69">
        <v>60</v>
      </c>
      <c r="J58" s="70">
        <v>90</v>
      </c>
      <c r="K58" s="9">
        <v>157</v>
      </c>
      <c r="L58" s="9">
        <v>584</v>
      </c>
      <c r="M58" s="9">
        <v>144</v>
      </c>
      <c r="N58" s="9">
        <v>584</v>
      </c>
      <c r="O58" s="9">
        <v>48</v>
      </c>
      <c r="P58" s="9">
        <v>584</v>
      </c>
    </row>
    <row r="59" spans="2:16" ht="12.75">
      <c r="B59" s="8" t="s">
        <v>62</v>
      </c>
      <c r="C59" s="8" t="s">
        <v>9</v>
      </c>
      <c r="D59" s="16">
        <f t="shared" si="0"/>
        <v>17.010309278350515</v>
      </c>
      <c r="E59" s="16">
        <f t="shared" si="1"/>
        <v>47.93814432989691</v>
      </c>
      <c r="F59" s="16">
        <f t="shared" si="3"/>
        <v>57.73195876288659</v>
      </c>
      <c r="G59" s="67">
        <f t="shared" si="2"/>
        <v>30.927835051546392</v>
      </c>
      <c r="H59" s="176">
        <f t="shared" si="4"/>
        <v>9.793814432989684</v>
      </c>
      <c r="I59" s="69">
        <v>60</v>
      </c>
      <c r="J59" s="70">
        <v>90</v>
      </c>
      <c r="K59" s="9">
        <v>33</v>
      </c>
      <c r="L59" s="9">
        <v>194</v>
      </c>
      <c r="M59" s="9">
        <v>60</v>
      </c>
      <c r="N59" s="9">
        <v>194</v>
      </c>
      <c r="O59" s="9">
        <v>19</v>
      </c>
      <c r="P59" s="9">
        <v>194</v>
      </c>
    </row>
    <row r="60" spans="2:16" ht="12.75">
      <c r="B60" s="8" t="s">
        <v>63</v>
      </c>
      <c r="C60" s="8" t="s">
        <v>10</v>
      </c>
      <c r="D60" s="16">
        <f t="shared" si="0"/>
        <v>38.07531380753138</v>
      </c>
      <c r="E60" s="16">
        <f t="shared" si="1"/>
        <v>67.36401673640168</v>
      </c>
      <c r="F60" s="16">
        <f t="shared" si="3"/>
        <v>76.15062761506276</v>
      </c>
      <c r="G60" s="67">
        <f t="shared" si="2"/>
        <v>29.2887029288703</v>
      </c>
      <c r="H60" s="176">
        <f t="shared" si="4"/>
        <v>8.78661087866108</v>
      </c>
      <c r="I60" s="69">
        <v>60</v>
      </c>
      <c r="J60" s="70">
        <v>90</v>
      </c>
      <c r="K60" s="9">
        <v>91</v>
      </c>
      <c r="L60" s="9">
        <v>239</v>
      </c>
      <c r="M60" s="9">
        <v>70</v>
      </c>
      <c r="N60" s="9">
        <v>239</v>
      </c>
      <c r="O60" s="9">
        <v>21</v>
      </c>
      <c r="P60" s="9">
        <v>239</v>
      </c>
    </row>
    <row r="61" spans="2:16" ht="12.75">
      <c r="B61" s="8" t="s">
        <v>487</v>
      </c>
      <c r="C61" s="8" t="s">
        <v>152</v>
      </c>
      <c r="D61" s="16">
        <f t="shared" si="0"/>
        <v>0</v>
      </c>
      <c r="E61" s="16">
        <f t="shared" si="1"/>
        <v>0</v>
      </c>
      <c r="F61" s="16">
        <f t="shared" si="3"/>
        <v>0</v>
      </c>
      <c r="G61" s="67">
        <f t="shared" si="2"/>
        <v>0</v>
      </c>
      <c r="H61" s="176">
        <f t="shared" si="4"/>
        <v>0</v>
      </c>
      <c r="I61" s="69">
        <v>60</v>
      </c>
      <c r="J61" s="70">
        <v>90</v>
      </c>
      <c r="K61" s="9">
        <v>0</v>
      </c>
      <c r="L61" s="9">
        <v>16</v>
      </c>
      <c r="M61" s="9">
        <v>0</v>
      </c>
      <c r="N61" s="9">
        <v>16</v>
      </c>
      <c r="O61" s="9">
        <v>0</v>
      </c>
      <c r="P61" s="9">
        <v>16</v>
      </c>
    </row>
    <row r="62" spans="2:16" ht="12.75">
      <c r="B62" s="8" t="s">
        <v>65</v>
      </c>
      <c r="C62" s="8" t="s">
        <v>11</v>
      </c>
      <c r="D62" s="16">
        <f t="shared" si="0"/>
        <v>16.883116883116884</v>
      </c>
      <c r="E62" s="16">
        <f t="shared" si="1"/>
        <v>39.935064935064936</v>
      </c>
      <c r="F62" s="16">
        <f t="shared" si="3"/>
        <v>48.05194805194805</v>
      </c>
      <c r="G62" s="67">
        <f t="shared" si="2"/>
        <v>23.051948051948052</v>
      </c>
      <c r="H62" s="176">
        <f t="shared" si="4"/>
        <v>8.116883116883116</v>
      </c>
      <c r="I62" s="69">
        <v>60</v>
      </c>
      <c r="J62" s="70">
        <v>90</v>
      </c>
      <c r="K62" s="9">
        <v>52</v>
      </c>
      <c r="L62" s="9">
        <v>308</v>
      </c>
      <c r="M62" s="9">
        <v>71</v>
      </c>
      <c r="N62" s="9">
        <v>308</v>
      </c>
      <c r="O62" s="9">
        <v>25</v>
      </c>
      <c r="P62" s="9">
        <v>308</v>
      </c>
    </row>
    <row r="63" spans="2:16" ht="12.75">
      <c r="B63" s="8" t="s">
        <v>87</v>
      </c>
      <c r="C63" s="8" t="s">
        <v>12</v>
      </c>
      <c r="D63" s="16">
        <f t="shared" si="0"/>
        <v>64.28571428571429</v>
      </c>
      <c r="E63" s="16">
        <f t="shared" si="1"/>
        <v>75</v>
      </c>
      <c r="F63" s="16">
        <f t="shared" si="3"/>
        <v>78.57142857142857</v>
      </c>
      <c r="G63" s="67">
        <f t="shared" si="2"/>
        <v>10.714285714285708</v>
      </c>
      <c r="H63" s="176">
        <f t="shared" si="4"/>
        <v>3.5714285714285694</v>
      </c>
      <c r="I63" s="69">
        <v>60</v>
      </c>
      <c r="J63" s="70">
        <v>90</v>
      </c>
      <c r="K63" s="9">
        <v>18</v>
      </c>
      <c r="L63" s="9">
        <v>28</v>
      </c>
      <c r="M63" s="9">
        <v>3</v>
      </c>
      <c r="N63" s="9">
        <v>28</v>
      </c>
      <c r="O63" s="9">
        <v>1</v>
      </c>
      <c r="P63" s="9">
        <v>28</v>
      </c>
    </row>
    <row r="64" spans="2:16" ht="12.75">
      <c r="B64" s="8" t="s">
        <v>456</v>
      </c>
      <c r="C64" s="8" t="s">
        <v>13</v>
      </c>
      <c r="D64" s="16">
        <f t="shared" si="0"/>
        <v>0</v>
      </c>
      <c r="E64" s="16">
        <f t="shared" si="1"/>
        <v>0</v>
      </c>
      <c r="F64" s="16">
        <f t="shared" si="3"/>
        <v>0</v>
      </c>
      <c r="G64" s="67">
        <f t="shared" si="2"/>
        <v>0</v>
      </c>
      <c r="H64" s="176">
        <f t="shared" si="4"/>
        <v>0</v>
      </c>
      <c r="I64" s="69">
        <v>60</v>
      </c>
      <c r="J64" s="70">
        <v>90</v>
      </c>
      <c r="K64" s="9">
        <v>0</v>
      </c>
      <c r="L64" s="9">
        <v>33</v>
      </c>
      <c r="M64" s="9">
        <v>0</v>
      </c>
      <c r="N64" s="9">
        <v>33</v>
      </c>
      <c r="O64" s="9">
        <v>0</v>
      </c>
      <c r="P64" s="9">
        <v>33</v>
      </c>
    </row>
    <row r="65" spans="2:16" ht="12.75">
      <c r="B65" s="8" t="s">
        <v>457</v>
      </c>
      <c r="C65" s="8" t="s">
        <v>14</v>
      </c>
      <c r="D65" s="16">
        <f t="shared" si="0"/>
        <v>0</v>
      </c>
      <c r="E65" s="16">
        <f t="shared" si="1"/>
        <v>0</v>
      </c>
      <c r="F65" s="16">
        <f t="shared" si="3"/>
        <v>0</v>
      </c>
      <c r="G65" s="67">
        <f t="shared" si="2"/>
        <v>0</v>
      </c>
      <c r="H65" s="176">
        <f t="shared" si="4"/>
        <v>0</v>
      </c>
      <c r="I65" s="69">
        <v>60</v>
      </c>
      <c r="J65" s="70">
        <v>90</v>
      </c>
      <c r="K65" s="9">
        <v>0</v>
      </c>
      <c r="L65" s="9">
        <v>52</v>
      </c>
      <c r="M65" s="9">
        <v>0</v>
      </c>
      <c r="N65" s="9">
        <v>52</v>
      </c>
      <c r="O65" s="9">
        <v>0</v>
      </c>
      <c r="P65" s="9">
        <v>52</v>
      </c>
    </row>
    <row r="66" spans="2:16" ht="12.75">
      <c r="B66" s="8" t="s">
        <v>478</v>
      </c>
      <c r="C66" s="8" t="s">
        <v>68</v>
      </c>
      <c r="D66" s="16">
        <f t="shared" si="0"/>
        <v>37.5</v>
      </c>
      <c r="E66" s="16">
        <f t="shared" si="1"/>
        <v>37.5</v>
      </c>
      <c r="F66" s="16">
        <f t="shared" si="3"/>
        <v>43.75</v>
      </c>
      <c r="G66" s="67">
        <f t="shared" si="2"/>
        <v>0</v>
      </c>
      <c r="H66" s="176">
        <f t="shared" si="4"/>
        <v>6.25</v>
      </c>
      <c r="I66" s="69">
        <v>60</v>
      </c>
      <c r="J66" s="70">
        <v>90</v>
      </c>
      <c r="K66" s="9">
        <v>6</v>
      </c>
      <c r="L66" s="9">
        <v>16</v>
      </c>
      <c r="M66" s="9">
        <v>0</v>
      </c>
      <c r="N66" s="9">
        <v>16</v>
      </c>
      <c r="O66" s="9">
        <v>1</v>
      </c>
      <c r="P66" s="9">
        <v>16</v>
      </c>
    </row>
    <row r="67" spans="2:16" ht="12.75">
      <c r="B67" s="8" t="s">
        <v>295</v>
      </c>
      <c r="C67" s="8" t="s">
        <v>69</v>
      </c>
      <c r="D67" s="16">
        <f t="shared" si="0"/>
        <v>0</v>
      </c>
      <c r="E67" s="16">
        <f t="shared" si="1"/>
        <v>0</v>
      </c>
      <c r="F67" s="16">
        <f t="shared" si="3"/>
        <v>0</v>
      </c>
      <c r="G67" s="67">
        <f t="shared" si="2"/>
        <v>0</v>
      </c>
      <c r="H67" s="176">
        <f t="shared" si="4"/>
        <v>0</v>
      </c>
      <c r="I67" s="69">
        <v>60</v>
      </c>
      <c r="J67" s="70">
        <v>90</v>
      </c>
      <c r="K67" s="9">
        <v>0</v>
      </c>
      <c r="L67" s="9">
        <v>32</v>
      </c>
      <c r="M67" s="9">
        <v>0</v>
      </c>
      <c r="N67" s="9">
        <v>32</v>
      </c>
      <c r="O67" s="9">
        <v>0</v>
      </c>
      <c r="P67" s="9">
        <v>32</v>
      </c>
    </row>
    <row r="68" spans="2:16" ht="12.75">
      <c r="B68" s="8" t="s">
        <v>70</v>
      </c>
      <c r="C68" s="8" t="s">
        <v>70</v>
      </c>
      <c r="D68" s="16">
        <f t="shared" si="0"/>
        <v>35</v>
      </c>
      <c r="E68" s="16">
        <f t="shared" si="1"/>
        <v>35</v>
      </c>
      <c r="F68" s="16">
        <f t="shared" si="3"/>
        <v>42.5</v>
      </c>
      <c r="G68" s="67">
        <f t="shared" si="2"/>
        <v>0</v>
      </c>
      <c r="H68" s="176">
        <f t="shared" si="4"/>
        <v>7.5</v>
      </c>
      <c r="I68" s="69">
        <v>60</v>
      </c>
      <c r="J68" s="70">
        <v>90</v>
      </c>
      <c r="K68" s="9">
        <v>14</v>
      </c>
      <c r="L68" s="9">
        <v>40</v>
      </c>
      <c r="M68" s="9">
        <v>0</v>
      </c>
      <c r="N68" s="9">
        <v>40</v>
      </c>
      <c r="O68" s="9">
        <v>3</v>
      </c>
      <c r="P68" s="9">
        <v>40</v>
      </c>
    </row>
    <row r="69" spans="2:16" ht="12.75">
      <c r="B69" s="8" t="s">
        <v>88</v>
      </c>
      <c r="C69" s="8" t="s">
        <v>15</v>
      </c>
      <c r="D69" s="16">
        <f t="shared" si="0"/>
        <v>25</v>
      </c>
      <c r="E69" s="16">
        <f t="shared" si="1"/>
        <v>59.04255319148937</v>
      </c>
      <c r="F69" s="16">
        <f t="shared" si="3"/>
        <v>71.27659574468085</v>
      </c>
      <c r="G69" s="67">
        <f t="shared" si="2"/>
        <v>34.04255319148937</v>
      </c>
      <c r="H69" s="176">
        <f t="shared" si="4"/>
        <v>12.234042553191479</v>
      </c>
      <c r="I69" s="69">
        <v>60</v>
      </c>
      <c r="J69" s="70">
        <v>90</v>
      </c>
      <c r="K69" s="9">
        <v>47</v>
      </c>
      <c r="L69" s="9">
        <v>188</v>
      </c>
      <c r="M69" s="9">
        <v>64</v>
      </c>
      <c r="N69" s="9">
        <v>188</v>
      </c>
      <c r="O69" s="9">
        <v>23</v>
      </c>
      <c r="P69" s="9">
        <v>188</v>
      </c>
    </row>
    <row r="70" spans="2:16" ht="12.75">
      <c r="B70" s="8" t="s">
        <v>89</v>
      </c>
      <c r="C70" s="8" t="s">
        <v>367</v>
      </c>
      <c r="D70" s="16">
        <f t="shared" si="0"/>
        <v>37.61755485893417</v>
      </c>
      <c r="E70" s="16">
        <f t="shared" si="1"/>
        <v>68.65203761755487</v>
      </c>
      <c r="F70" s="16">
        <f t="shared" si="3"/>
        <v>81.50470219435736</v>
      </c>
      <c r="G70" s="67">
        <f t="shared" si="2"/>
        <v>31.034482758620697</v>
      </c>
      <c r="H70" s="176">
        <f t="shared" si="4"/>
        <v>12.852664576802496</v>
      </c>
      <c r="I70" s="69">
        <v>60</v>
      </c>
      <c r="J70" s="70">
        <v>90</v>
      </c>
      <c r="K70" s="9">
        <v>120</v>
      </c>
      <c r="L70" s="9">
        <v>319</v>
      </c>
      <c r="M70" s="9">
        <v>99</v>
      </c>
      <c r="N70" s="9">
        <v>319</v>
      </c>
      <c r="O70" s="9">
        <v>41</v>
      </c>
      <c r="P70" s="9">
        <v>319</v>
      </c>
    </row>
    <row r="71" spans="2:16" ht="12.75">
      <c r="B71" s="8" t="s">
        <v>90</v>
      </c>
      <c r="C71" s="8" t="s">
        <v>90</v>
      </c>
      <c r="D71" s="16">
        <f t="shared" si="0"/>
        <v>37.393909136295555</v>
      </c>
      <c r="E71" s="16">
        <f t="shared" si="1"/>
        <v>60.696455317024466</v>
      </c>
      <c r="F71" s="16">
        <f t="shared" si="3"/>
        <v>68.63454817773341</v>
      </c>
      <c r="G71" s="71">
        <f t="shared" si="2"/>
        <v>23.30254618072891</v>
      </c>
      <c r="H71" s="177">
        <f t="shared" si="4"/>
        <v>7.938092860708942</v>
      </c>
      <c r="I71" s="73">
        <v>60</v>
      </c>
      <c r="J71" s="74">
        <v>90</v>
      </c>
      <c r="K71" s="9">
        <f aca="true" t="shared" si="5" ref="K71:P71">SUM(K39:K70)</f>
        <v>2996</v>
      </c>
      <c r="L71" s="9">
        <f t="shared" si="5"/>
        <v>8012</v>
      </c>
      <c r="M71" s="9">
        <f t="shared" si="5"/>
        <v>1867</v>
      </c>
      <c r="N71" s="9">
        <f t="shared" si="5"/>
        <v>8012</v>
      </c>
      <c r="O71" s="9">
        <f t="shared" si="5"/>
        <v>636</v>
      </c>
      <c r="P71" s="9">
        <f t="shared" si="5"/>
        <v>8012</v>
      </c>
    </row>
    <row r="72" ht="12.75">
      <c r="B72" s="17" t="s">
        <v>370</v>
      </c>
    </row>
    <row r="73" ht="12.75">
      <c r="B73" s="17" t="s">
        <v>97</v>
      </c>
    </row>
    <row r="74" ht="12.75">
      <c r="B74" s="51" t="s">
        <v>129</v>
      </c>
    </row>
    <row r="75" spans="2:16" ht="12.75">
      <c r="B75" s="220" t="s">
        <v>548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  <row r="76" spans="2:16" ht="12.75"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</row>
    <row r="77" spans="2:8" ht="12.75">
      <c r="B77" s="6"/>
      <c r="D77" s="7"/>
      <c r="E77" s="7"/>
      <c r="F77" s="7"/>
      <c r="G77" s="7"/>
      <c r="H77" s="7"/>
    </row>
    <row r="78" spans="2:8" ht="12.75">
      <c r="B78" s="6"/>
      <c r="D78" s="7"/>
      <c r="E78" s="7"/>
      <c r="F78" s="7"/>
      <c r="G78" s="7"/>
      <c r="H78" s="7"/>
    </row>
    <row r="79" spans="2:8" ht="12.75">
      <c r="B79" s="6"/>
      <c r="D79" s="7"/>
      <c r="E79" s="7"/>
      <c r="F79" s="7"/>
      <c r="G79" s="7"/>
      <c r="H79" s="7"/>
    </row>
    <row r="80" spans="2:14" ht="12.75">
      <c r="B80" s="6"/>
      <c r="D80" s="7"/>
      <c r="E80" s="7"/>
      <c r="F80" s="7"/>
      <c r="G80" s="7"/>
      <c r="H80" s="7"/>
      <c r="M80" s="5"/>
      <c r="N80" s="5"/>
    </row>
    <row r="81" spans="2:8" ht="12.75">
      <c r="B81" s="6"/>
      <c r="D81" s="7"/>
      <c r="E81" s="7"/>
      <c r="F81" s="7"/>
      <c r="G81" s="7"/>
      <c r="H81" s="7"/>
    </row>
    <row r="82" spans="2:8" ht="12.75">
      <c r="B82" s="6"/>
      <c r="D82" s="7"/>
      <c r="E82" s="7"/>
      <c r="F82" s="7"/>
      <c r="G82" s="7"/>
      <c r="H82" s="7"/>
    </row>
    <row r="83" spans="2:8" ht="12.75">
      <c r="B83" s="6"/>
      <c r="D83" s="7"/>
      <c r="E83" s="7"/>
      <c r="F83" s="7"/>
      <c r="G83" s="7"/>
      <c r="H83" s="7"/>
    </row>
    <row r="84" spans="2:8" ht="12.75">
      <c r="B84" s="6"/>
      <c r="D84" s="7"/>
      <c r="E84" s="7"/>
      <c r="F84" s="7"/>
      <c r="G84" s="7"/>
      <c r="H84" s="7"/>
    </row>
    <row r="85" spans="2:8" ht="12.75">
      <c r="B85" s="6"/>
      <c r="D85" s="7"/>
      <c r="E85" s="7"/>
      <c r="F85" s="7"/>
      <c r="G85" s="7"/>
      <c r="H85" s="7"/>
    </row>
    <row r="86" spans="2:8" ht="12.75">
      <c r="B86" s="6"/>
      <c r="D86" s="7"/>
      <c r="E86" s="7"/>
      <c r="F86" s="7"/>
      <c r="G86" s="7"/>
      <c r="H86" s="7"/>
    </row>
    <row r="87" spans="2:8" ht="12.75">
      <c r="B87" s="6"/>
      <c r="D87" s="7"/>
      <c r="E87" s="7"/>
      <c r="F87" s="7"/>
      <c r="G87" s="7"/>
      <c r="H87" s="7"/>
    </row>
    <row r="88" spans="2:8" ht="12.75">
      <c r="B88" s="6"/>
      <c r="D88" s="7"/>
      <c r="E88" s="7"/>
      <c r="F88" s="7"/>
      <c r="G88" s="7"/>
      <c r="H88" s="7"/>
    </row>
    <row r="89" spans="2:8" ht="12.75">
      <c r="B89" s="6"/>
      <c r="D89" s="7"/>
      <c r="E89" s="7"/>
      <c r="F89" s="7"/>
      <c r="G89" s="7"/>
      <c r="H89" s="7"/>
    </row>
    <row r="90" spans="2:8" ht="12.75">
      <c r="B90" s="6"/>
      <c r="D90" s="7"/>
      <c r="E90" s="7"/>
      <c r="F90" s="7"/>
      <c r="G90" s="7"/>
      <c r="H90" s="7"/>
    </row>
    <row r="91" spans="2:8" ht="12.75">
      <c r="B91" s="6"/>
      <c r="D91" s="7"/>
      <c r="E91" s="7"/>
      <c r="F91" s="7"/>
      <c r="G91" s="7"/>
      <c r="H91" s="7"/>
    </row>
    <row r="92" spans="2:8" ht="12.75">
      <c r="B92" s="6"/>
      <c r="D92" s="7"/>
      <c r="E92" s="7"/>
      <c r="F92" s="7"/>
      <c r="G92" s="7"/>
      <c r="H92" s="7"/>
    </row>
    <row r="93" spans="2:8" ht="12.75">
      <c r="B93" s="6"/>
      <c r="D93" s="7"/>
      <c r="E93" s="7"/>
      <c r="F93" s="7"/>
      <c r="G93" s="7"/>
      <c r="H93" s="7"/>
    </row>
    <row r="94" spans="2:8" ht="12.75">
      <c r="B94" s="6"/>
      <c r="D94" s="7"/>
      <c r="E94" s="7"/>
      <c r="F94" s="7"/>
      <c r="G94" s="7"/>
      <c r="H94" s="7"/>
    </row>
    <row r="95" spans="2:8" ht="12.75">
      <c r="B95" s="6"/>
      <c r="D95" s="7"/>
      <c r="E95" s="7"/>
      <c r="F95" s="7"/>
      <c r="G95" s="7"/>
      <c r="H95" s="7"/>
    </row>
    <row r="96" spans="2:8" ht="12.75">
      <c r="B96" s="6"/>
      <c r="D96" s="7"/>
      <c r="E96" s="7"/>
      <c r="F96" s="7"/>
      <c r="G96" s="7"/>
      <c r="H96" s="7"/>
    </row>
    <row r="97" spans="2:8" ht="12.75">
      <c r="B97" s="6"/>
      <c r="D97" s="7"/>
      <c r="E97" s="7"/>
      <c r="F97" s="7"/>
      <c r="G97" s="7"/>
      <c r="H97" s="7"/>
    </row>
    <row r="98" spans="2:8" ht="12.75">
      <c r="B98" s="6"/>
      <c r="D98" s="7"/>
      <c r="E98" s="7"/>
      <c r="F98" s="7"/>
      <c r="G98" s="7"/>
      <c r="H98" s="7"/>
    </row>
    <row r="99" spans="2:8" ht="12.75">
      <c r="B99" s="6"/>
      <c r="D99" s="7"/>
      <c r="E99" s="7"/>
      <c r="F99" s="7"/>
      <c r="G99" s="7"/>
      <c r="H99" s="7"/>
    </row>
    <row r="100" spans="2:8" ht="12.75">
      <c r="B100" s="6"/>
      <c r="D100" s="7"/>
      <c r="E100" s="7"/>
      <c r="F100" s="7"/>
      <c r="G100" s="7"/>
      <c r="H100" s="7"/>
    </row>
    <row r="101" spans="2:8" ht="12.75">
      <c r="B101" s="6"/>
      <c r="D101" s="7"/>
      <c r="E101" s="7"/>
      <c r="F101" s="7"/>
      <c r="G101" s="7"/>
      <c r="H101" s="7"/>
    </row>
    <row r="102" spans="2:8" ht="12.75">
      <c r="B102" s="6"/>
      <c r="D102" s="7"/>
      <c r="E102" s="7"/>
      <c r="F102" s="7"/>
      <c r="G102" s="7"/>
      <c r="H102" s="7"/>
    </row>
    <row r="103" spans="2:8" ht="12.75">
      <c r="B103" s="6"/>
      <c r="D103" s="7"/>
      <c r="E103" s="7"/>
      <c r="F103" s="7"/>
      <c r="G103" s="7"/>
      <c r="H103" s="7"/>
    </row>
    <row r="104" spans="2:8" ht="12.75">
      <c r="B104" s="6"/>
      <c r="D104" s="7"/>
      <c r="E104" s="7"/>
      <c r="F104" s="7"/>
      <c r="G104" s="7"/>
      <c r="H104" s="7"/>
    </row>
    <row r="105" spans="2:8" ht="12.75">
      <c r="B105" s="6"/>
      <c r="D105" s="7"/>
      <c r="E105" s="7"/>
      <c r="F105" s="7"/>
      <c r="G105" s="7"/>
      <c r="H105" s="7"/>
    </row>
    <row r="106" spans="2:8" ht="12.75">
      <c r="B106" s="6"/>
      <c r="D106" s="7"/>
      <c r="E106" s="7"/>
      <c r="F106" s="7"/>
      <c r="G106" s="7"/>
      <c r="H106" s="7"/>
    </row>
    <row r="107" spans="2:8" ht="12.75">
      <c r="B107" s="6"/>
      <c r="D107" s="7"/>
      <c r="E107" s="7"/>
      <c r="F107" s="7"/>
      <c r="G107" s="7"/>
      <c r="H107" s="7"/>
    </row>
  </sheetData>
  <mergeCells count="12">
    <mergeCell ref="B1:Q1"/>
    <mergeCell ref="K37:L37"/>
    <mergeCell ref="M37:N37"/>
    <mergeCell ref="B37:C37"/>
    <mergeCell ref="I37:I38"/>
    <mergeCell ref="J37:J38"/>
    <mergeCell ref="O37:P37"/>
    <mergeCell ref="D37:F37"/>
    <mergeCell ref="B3:N4"/>
    <mergeCell ref="B2:N2"/>
    <mergeCell ref="B75:P76"/>
    <mergeCell ref="O2:Q2"/>
  </mergeCells>
  <hyperlinks>
    <hyperlink ref="O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horizontalDpi="600" verticalDpi="600" orientation="portrait" scale="70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9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5.57421875" style="0" customWidth="1"/>
    <col min="4" max="6" width="11.7109375" style="1" customWidth="1"/>
    <col min="7" max="10" width="11.7109375" style="0" customWidth="1"/>
  </cols>
  <sheetData>
    <row r="1" spans="2:13" ht="12.75">
      <c r="B1" s="228" t="s">
        <v>467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</row>
    <row r="2" spans="2:11" ht="12.75">
      <c r="B2" s="260" t="s">
        <v>477</v>
      </c>
      <c r="C2" s="260"/>
      <c r="D2" s="260"/>
      <c r="E2" s="260"/>
      <c r="F2" s="260"/>
      <c r="G2" s="260"/>
      <c r="H2" s="260"/>
      <c r="I2" s="4"/>
      <c r="J2" s="146" t="s">
        <v>141</v>
      </c>
      <c r="K2" s="146"/>
    </row>
    <row r="3" spans="2:11" ht="12.75">
      <c r="B3" s="260"/>
      <c r="C3" s="260"/>
      <c r="D3" s="260"/>
      <c r="E3" s="260"/>
      <c r="F3" s="260"/>
      <c r="G3" s="260"/>
      <c r="H3" s="260"/>
      <c r="I3" s="4"/>
      <c r="J3" s="146"/>
      <c r="K3" s="146"/>
    </row>
    <row r="4" ht="12.75" customHeight="1">
      <c r="L4" s="49"/>
    </row>
    <row r="5" ht="12.75">
      <c r="L5" s="49"/>
    </row>
    <row r="6" ht="12.75">
      <c r="L6" s="49"/>
    </row>
    <row r="7" ht="12.75">
      <c r="L7" s="49"/>
    </row>
    <row r="8" ht="12.75">
      <c r="L8" s="4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10" ht="24.75" customHeight="1">
      <c r="B35" s="243" t="s">
        <v>93</v>
      </c>
      <c r="C35" s="245" t="s">
        <v>91</v>
      </c>
      <c r="D35" s="241" t="s">
        <v>100</v>
      </c>
      <c r="E35" s="241"/>
      <c r="F35" s="258" t="s">
        <v>128</v>
      </c>
      <c r="G35" s="259"/>
      <c r="H35" s="20"/>
      <c r="I35" s="20"/>
      <c r="J35" s="20"/>
    </row>
    <row r="36" spans="2:10" ht="12.75">
      <c r="B36" s="244"/>
      <c r="C36" s="246"/>
      <c r="D36" s="27">
        <v>2008</v>
      </c>
      <c r="E36" s="27">
        <v>2009</v>
      </c>
      <c r="F36" s="23">
        <v>2008</v>
      </c>
      <c r="G36" s="29">
        <v>2009</v>
      </c>
      <c r="H36" s="21"/>
      <c r="I36" s="21"/>
      <c r="J36" s="21"/>
    </row>
    <row r="37" spans="2:10" ht="12.75">
      <c r="B37" s="8" t="s">
        <v>74</v>
      </c>
      <c r="C37" s="8" t="s">
        <v>46</v>
      </c>
      <c r="D37" s="19">
        <v>0.7990762124711316</v>
      </c>
      <c r="E37" s="19">
        <v>0.9555084745762712</v>
      </c>
      <c r="F37" s="25">
        <v>433</v>
      </c>
      <c r="G37" s="26">
        <v>472</v>
      </c>
      <c r="H37" s="22"/>
      <c r="I37" s="22"/>
      <c r="J37" s="22"/>
    </row>
    <row r="38" spans="2:10" ht="12.75">
      <c r="B38" s="8" t="s">
        <v>455</v>
      </c>
      <c r="C38" s="8" t="s">
        <v>47</v>
      </c>
      <c r="D38" s="19"/>
      <c r="E38" s="19"/>
      <c r="F38" s="25"/>
      <c r="G38" s="26"/>
      <c r="H38" s="22"/>
      <c r="I38" s="22"/>
      <c r="J38" s="22"/>
    </row>
    <row r="39" spans="2:10" ht="12.75">
      <c r="B39" s="8" t="s">
        <v>48</v>
      </c>
      <c r="C39" s="8" t="s">
        <v>48</v>
      </c>
      <c r="D39" s="19">
        <v>1.5662650602409638</v>
      </c>
      <c r="E39" s="19">
        <v>1.0869565217391304</v>
      </c>
      <c r="F39" s="25">
        <v>332</v>
      </c>
      <c r="G39" s="26">
        <v>299</v>
      </c>
      <c r="H39" s="22"/>
      <c r="I39" s="22"/>
      <c r="J39" s="22"/>
    </row>
    <row r="40" spans="2:10" ht="12.75">
      <c r="B40" s="8" t="s">
        <v>485</v>
      </c>
      <c r="C40" s="8" t="s">
        <v>49</v>
      </c>
      <c r="D40" s="19">
        <v>9.488888888888889</v>
      </c>
      <c r="E40" s="19">
        <v>7.657894736842105</v>
      </c>
      <c r="F40" s="25">
        <v>45</v>
      </c>
      <c r="G40" s="26">
        <v>76</v>
      </c>
      <c r="H40" s="22"/>
      <c r="I40" s="22"/>
      <c r="J40" s="22"/>
    </row>
    <row r="41" spans="2:10" ht="12.75">
      <c r="B41" s="8" t="s">
        <v>77</v>
      </c>
      <c r="C41" s="8" t="s">
        <v>50</v>
      </c>
      <c r="D41" s="19">
        <v>2.5833333333333335</v>
      </c>
      <c r="E41" s="19">
        <v>2.4028169014084506</v>
      </c>
      <c r="F41" s="25">
        <v>324</v>
      </c>
      <c r="G41" s="26">
        <v>355</v>
      </c>
      <c r="H41" s="22"/>
      <c r="I41" s="22"/>
      <c r="J41" s="22"/>
    </row>
    <row r="42" spans="2:10" ht="12.75">
      <c r="B42" s="8" t="s">
        <v>78</v>
      </c>
      <c r="C42" s="8" t="s">
        <v>0</v>
      </c>
      <c r="D42" s="19">
        <v>2.6363636363636362</v>
      </c>
      <c r="E42" s="19">
        <v>2.6379310344827585</v>
      </c>
      <c r="F42" s="25">
        <v>143</v>
      </c>
      <c r="G42" s="26">
        <v>116</v>
      </c>
      <c r="H42" s="22"/>
      <c r="I42" s="22"/>
      <c r="J42" s="22"/>
    </row>
    <row r="43" spans="2:10" ht="12.75">
      <c r="B43" s="8" t="s">
        <v>79</v>
      </c>
      <c r="C43" s="8" t="s">
        <v>51</v>
      </c>
      <c r="D43" s="19">
        <v>1.7967032967032968</v>
      </c>
      <c r="E43" s="19">
        <v>1.6193353474320242</v>
      </c>
      <c r="F43" s="25">
        <v>364</v>
      </c>
      <c r="G43" s="26">
        <v>331</v>
      </c>
      <c r="H43" s="22"/>
      <c r="I43" s="22"/>
      <c r="J43" s="22"/>
    </row>
    <row r="44" spans="2:10" ht="12.75">
      <c r="B44" s="8" t="s">
        <v>80</v>
      </c>
      <c r="C44" s="8" t="s">
        <v>52</v>
      </c>
      <c r="D44" s="19">
        <v>2.022167487684729</v>
      </c>
      <c r="E44" s="19">
        <v>1.4986225895316805</v>
      </c>
      <c r="F44" s="25">
        <v>406</v>
      </c>
      <c r="G44" s="26">
        <v>363</v>
      </c>
      <c r="H44" s="22"/>
      <c r="I44" s="22"/>
      <c r="J44" s="22"/>
    </row>
    <row r="45" spans="2:10" ht="12.75">
      <c r="B45" s="8" t="s">
        <v>81</v>
      </c>
      <c r="C45" s="8" t="s">
        <v>53</v>
      </c>
      <c r="D45" s="19">
        <v>1.759493670886076</v>
      </c>
      <c r="E45" s="19">
        <v>1.83125</v>
      </c>
      <c r="F45" s="25">
        <v>237</v>
      </c>
      <c r="G45" s="26">
        <v>160</v>
      </c>
      <c r="H45" s="22"/>
      <c r="I45" s="22"/>
      <c r="J45" s="22"/>
    </row>
    <row r="46" spans="2:10" ht="12.75">
      <c r="B46" s="8" t="s">
        <v>82</v>
      </c>
      <c r="C46" s="8" t="s">
        <v>54</v>
      </c>
      <c r="D46" s="19">
        <v>0.6536885245901639</v>
      </c>
      <c r="E46" s="19">
        <v>0.8130081300813008</v>
      </c>
      <c r="F46" s="25">
        <v>488</v>
      </c>
      <c r="G46" s="26">
        <v>369</v>
      </c>
      <c r="H46" s="22"/>
      <c r="I46" s="22"/>
      <c r="J46" s="22"/>
    </row>
    <row r="47" spans="2:10" ht="12.75">
      <c r="B47" s="8" t="s">
        <v>55</v>
      </c>
      <c r="C47" s="8" t="s">
        <v>1</v>
      </c>
      <c r="D47" s="19">
        <v>1.3430232558139534</v>
      </c>
      <c r="E47" s="19">
        <v>1.0071301247771836</v>
      </c>
      <c r="F47" s="25">
        <v>516</v>
      </c>
      <c r="G47" s="26">
        <v>561</v>
      </c>
      <c r="H47" s="22"/>
      <c r="I47" s="22"/>
      <c r="J47" s="22"/>
    </row>
    <row r="48" spans="2:10" ht="12.75">
      <c r="B48" s="8" t="s">
        <v>83</v>
      </c>
      <c r="C48" s="8" t="s">
        <v>2</v>
      </c>
      <c r="D48" s="19">
        <v>3.8048780487804876</v>
      </c>
      <c r="E48" s="19">
        <v>4.417142857142857</v>
      </c>
      <c r="F48" s="25">
        <v>164</v>
      </c>
      <c r="G48" s="26">
        <v>175</v>
      </c>
      <c r="H48" s="22"/>
      <c r="I48" s="22"/>
      <c r="J48" s="22"/>
    </row>
    <row r="49" spans="2:10" ht="12.75">
      <c r="B49" s="8" t="s">
        <v>84</v>
      </c>
      <c r="C49" s="8" t="s">
        <v>3</v>
      </c>
      <c r="D49" s="19">
        <v>2.820388349514563</v>
      </c>
      <c r="E49" s="19">
        <v>2.408071748878924</v>
      </c>
      <c r="F49" s="25">
        <v>206</v>
      </c>
      <c r="G49" s="26">
        <v>223</v>
      </c>
      <c r="H49" s="22"/>
      <c r="I49" s="22"/>
      <c r="J49" s="22"/>
    </row>
    <row r="50" spans="2:10" ht="12.75">
      <c r="B50" s="8" t="s">
        <v>85</v>
      </c>
      <c r="C50" s="8" t="s">
        <v>4</v>
      </c>
      <c r="D50" s="19">
        <v>3.1739130434782608</v>
      </c>
      <c r="E50" s="19">
        <v>3.9705882352941178</v>
      </c>
      <c r="F50" s="25">
        <v>46</v>
      </c>
      <c r="G50" s="26">
        <v>34</v>
      </c>
      <c r="H50" s="22"/>
      <c r="I50" s="22"/>
      <c r="J50" s="22"/>
    </row>
    <row r="51" spans="2:10" ht="12.75">
      <c r="B51" s="8" t="s">
        <v>86</v>
      </c>
      <c r="C51" s="8" t="s">
        <v>56</v>
      </c>
      <c r="D51" s="19">
        <v>1.4088888888888889</v>
      </c>
      <c r="E51" s="19">
        <v>0.8619402985074627</v>
      </c>
      <c r="F51" s="25">
        <v>225</v>
      </c>
      <c r="G51" s="26">
        <v>268</v>
      </c>
      <c r="H51" s="22"/>
      <c r="I51" s="22"/>
      <c r="J51" s="22"/>
    </row>
    <row r="52" spans="2:10" ht="12.75">
      <c r="B52" s="8" t="s">
        <v>57</v>
      </c>
      <c r="C52" s="8" t="s">
        <v>5</v>
      </c>
      <c r="D52" s="19">
        <v>1.6066066066066067</v>
      </c>
      <c r="E52" s="19">
        <v>1.2746268656716417</v>
      </c>
      <c r="F52" s="25">
        <v>333</v>
      </c>
      <c r="G52" s="26">
        <v>335</v>
      </c>
      <c r="H52" s="22"/>
      <c r="I52" s="22"/>
      <c r="J52" s="22"/>
    </row>
    <row r="53" spans="2:10" ht="12.75">
      <c r="B53" s="8" t="s">
        <v>58</v>
      </c>
      <c r="C53" s="8" t="s">
        <v>6</v>
      </c>
      <c r="D53" s="19">
        <v>2.145748987854251</v>
      </c>
      <c r="E53" s="19">
        <v>1.2112676056338028</v>
      </c>
      <c r="F53" s="25">
        <v>247</v>
      </c>
      <c r="G53" s="26">
        <v>284</v>
      </c>
      <c r="H53" s="22"/>
      <c r="I53" s="22"/>
      <c r="J53" s="22"/>
    </row>
    <row r="54" spans="2:10" ht="12.75">
      <c r="B54" s="8" t="s">
        <v>59</v>
      </c>
      <c r="C54" s="8" t="s">
        <v>7</v>
      </c>
      <c r="D54" s="19">
        <v>0.8634686346863468</v>
      </c>
      <c r="E54" s="19">
        <v>1.0102389078498293</v>
      </c>
      <c r="F54" s="25">
        <v>271</v>
      </c>
      <c r="G54" s="26">
        <v>293</v>
      </c>
      <c r="H54" s="22"/>
      <c r="I54" s="22"/>
      <c r="J54" s="22"/>
    </row>
    <row r="55" spans="2:10" ht="12.75">
      <c r="B55" s="8" t="s">
        <v>60</v>
      </c>
      <c r="C55" s="8" t="s">
        <v>8</v>
      </c>
      <c r="D55" s="19">
        <v>1.2536231884057971</v>
      </c>
      <c r="E55" s="19">
        <v>1.069767441860465</v>
      </c>
      <c r="F55" s="25">
        <v>276</v>
      </c>
      <c r="G55" s="26">
        <v>301</v>
      </c>
      <c r="H55" s="22"/>
      <c r="I55" s="22"/>
      <c r="J55" s="22"/>
    </row>
    <row r="56" spans="2:10" ht="12.75">
      <c r="B56" s="8" t="s">
        <v>61</v>
      </c>
      <c r="C56" s="8" t="s">
        <v>61</v>
      </c>
      <c r="D56" s="19">
        <v>2.3121827411167515</v>
      </c>
      <c r="E56" s="19">
        <v>1.5096618357487923</v>
      </c>
      <c r="F56" s="25">
        <v>394</v>
      </c>
      <c r="G56" s="26">
        <v>414</v>
      </c>
      <c r="H56" s="22"/>
      <c r="I56" s="22"/>
      <c r="J56" s="22"/>
    </row>
    <row r="57" spans="2:10" ht="12.75">
      <c r="B57" s="8" t="s">
        <v>62</v>
      </c>
      <c r="C57" s="8" t="s">
        <v>9</v>
      </c>
      <c r="D57" s="19">
        <v>1.4938271604938271</v>
      </c>
      <c r="E57" s="19">
        <v>1.98</v>
      </c>
      <c r="F57" s="25">
        <v>162</v>
      </c>
      <c r="G57" s="26">
        <v>150</v>
      </c>
      <c r="H57" s="22"/>
      <c r="I57" s="22"/>
      <c r="J57" s="22"/>
    </row>
    <row r="58" spans="2:10" ht="12.75">
      <c r="B58" s="8" t="s">
        <v>63</v>
      </c>
      <c r="C58" s="8" t="s">
        <v>10</v>
      </c>
      <c r="D58" s="19">
        <v>1.1317073170731706</v>
      </c>
      <c r="E58" s="19">
        <v>0.8917525773195877</v>
      </c>
      <c r="F58" s="25">
        <v>205</v>
      </c>
      <c r="G58" s="26">
        <v>194</v>
      </c>
      <c r="H58" s="22"/>
      <c r="I58" s="22"/>
      <c r="J58" s="22"/>
    </row>
    <row r="59" spans="2:10" ht="12.75">
      <c r="B59" s="8" t="s">
        <v>487</v>
      </c>
      <c r="C59" s="8" t="s">
        <v>152</v>
      </c>
      <c r="D59" s="19"/>
      <c r="E59" s="19"/>
      <c r="F59" s="25"/>
      <c r="G59" s="26"/>
      <c r="H59" s="22"/>
      <c r="I59" s="22"/>
      <c r="J59" s="22"/>
    </row>
    <row r="60" spans="2:10" ht="12.75">
      <c r="B60" s="8" t="s">
        <v>65</v>
      </c>
      <c r="C60" s="8" t="s">
        <v>11</v>
      </c>
      <c r="D60" s="19">
        <v>2.310185185185185</v>
      </c>
      <c r="E60" s="19">
        <v>2.301507537688442</v>
      </c>
      <c r="F60" s="25">
        <v>216</v>
      </c>
      <c r="G60" s="26">
        <v>199</v>
      </c>
      <c r="H60" s="22"/>
      <c r="I60" s="22"/>
      <c r="J60" s="22"/>
    </row>
    <row r="61" spans="2:10" ht="12.75">
      <c r="B61" s="8" t="s">
        <v>87</v>
      </c>
      <c r="C61" s="8" t="s">
        <v>12</v>
      </c>
      <c r="D61" s="19">
        <v>0.717948717948718</v>
      </c>
      <c r="E61" s="19">
        <v>0.8636363636363636</v>
      </c>
      <c r="F61" s="25">
        <v>39</v>
      </c>
      <c r="G61" s="26">
        <v>22</v>
      </c>
      <c r="H61" s="22"/>
      <c r="I61" s="22"/>
      <c r="J61" s="22"/>
    </row>
    <row r="62" spans="2:10" ht="12.75">
      <c r="B62" s="8" t="s">
        <v>456</v>
      </c>
      <c r="C62" s="8" t="s">
        <v>13</v>
      </c>
      <c r="D62" s="19"/>
      <c r="E62" s="19"/>
      <c r="F62" s="25"/>
      <c r="G62" s="26"/>
      <c r="H62" s="22"/>
      <c r="I62" s="22"/>
      <c r="J62" s="22"/>
    </row>
    <row r="63" spans="2:10" ht="12.75">
      <c r="B63" s="8" t="s">
        <v>457</v>
      </c>
      <c r="C63" s="8" t="s">
        <v>14</v>
      </c>
      <c r="D63" s="19">
        <v>0</v>
      </c>
      <c r="E63" s="19">
        <v>4</v>
      </c>
      <c r="F63" s="25">
        <v>1</v>
      </c>
      <c r="G63" s="26">
        <v>1</v>
      </c>
      <c r="H63" s="22"/>
      <c r="I63" s="22"/>
      <c r="J63" s="22"/>
    </row>
    <row r="64" spans="2:10" ht="12.75">
      <c r="B64" s="8" t="s">
        <v>478</v>
      </c>
      <c r="C64" s="8" t="s">
        <v>68</v>
      </c>
      <c r="D64" s="19">
        <v>2.1818181818181817</v>
      </c>
      <c r="E64" s="19">
        <v>3.272727272727273</v>
      </c>
      <c r="F64" s="25">
        <v>11</v>
      </c>
      <c r="G64" s="26">
        <v>11</v>
      </c>
      <c r="H64" s="22"/>
      <c r="I64" s="22"/>
      <c r="J64" s="22"/>
    </row>
    <row r="65" spans="2:10" ht="12.75">
      <c r="B65" s="8" t="s">
        <v>295</v>
      </c>
      <c r="C65" s="8" t="s">
        <v>69</v>
      </c>
      <c r="D65" s="19"/>
      <c r="E65" s="19"/>
      <c r="F65" s="25"/>
      <c r="G65" s="26"/>
      <c r="H65" s="22"/>
      <c r="I65" s="22"/>
      <c r="J65" s="22"/>
    </row>
    <row r="66" spans="2:10" ht="12.75">
      <c r="B66" s="8" t="s">
        <v>535</v>
      </c>
      <c r="C66" s="8" t="s">
        <v>70</v>
      </c>
      <c r="D66" s="19">
        <v>1.7096774193548387</v>
      </c>
      <c r="E66" s="19">
        <v>2.962962962962963</v>
      </c>
      <c r="F66" s="25">
        <v>31</v>
      </c>
      <c r="G66" s="26">
        <v>27</v>
      </c>
      <c r="H66" s="22"/>
      <c r="I66" s="22"/>
      <c r="J66" s="22"/>
    </row>
    <row r="67" spans="2:10" ht="12.75">
      <c r="B67" s="8" t="s">
        <v>88</v>
      </c>
      <c r="C67" s="8" t="s">
        <v>15</v>
      </c>
      <c r="D67" s="19">
        <v>2.9197080291970803</v>
      </c>
      <c r="E67" s="19">
        <v>1.4177215189873418</v>
      </c>
      <c r="F67" s="25">
        <v>137</v>
      </c>
      <c r="G67" s="26">
        <v>158</v>
      </c>
      <c r="H67" s="22"/>
      <c r="I67" s="22"/>
      <c r="J67" s="22"/>
    </row>
    <row r="68" spans="2:10" ht="12.75">
      <c r="B68" s="8" t="s">
        <v>89</v>
      </c>
      <c r="C68" s="8" t="s">
        <v>367</v>
      </c>
      <c r="D68" s="19">
        <v>1.728</v>
      </c>
      <c r="E68" s="19">
        <v>1.2096219931271477</v>
      </c>
      <c r="F68" s="25">
        <v>250</v>
      </c>
      <c r="G68" s="26">
        <v>291</v>
      </c>
      <c r="H68" s="22"/>
      <c r="I68" s="22"/>
      <c r="J68" s="22"/>
    </row>
    <row r="69" spans="2:10" ht="12.75">
      <c r="B69" s="8" t="s">
        <v>90</v>
      </c>
      <c r="C69" s="8" t="s">
        <v>90</v>
      </c>
      <c r="D69" s="19">
        <v>1.8</v>
      </c>
      <c r="E69" s="19">
        <v>1.6</v>
      </c>
      <c r="F69" s="25">
        <f>SUM(F37:F68)</f>
        <v>6502</v>
      </c>
      <c r="G69" s="26">
        <f>SUM(G37:G68)</f>
        <v>6482</v>
      </c>
      <c r="H69" s="22"/>
      <c r="I69" s="22"/>
      <c r="J69" s="22"/>
    </row>
    <row r="70" spans="2:7" ht="12.75">
      <c r="B70" s="17"/>
      <c r="G70" s="18"/>
    </row>
    <row r="71" spans="2:7" ht="12.75" customHeight="1">
      <c r="B71" s="220" t="s">
        <v>548</v>
      </c>
      <c r="C71" s="220"/>
      <c r="D71" s="220"/>
      <c r="E71" s="220"/>
      <c r="F71" s="220"/>
      <c r="G71" s="220"/>
    </row>
    <row r="72" spans="2:7" ht="12.75">
      <c r="B72" s="220"/>
      <c r="C72" s="220"/>
      <c r="D72" s="220"/>
      <c r="E72" s="220"/>
      <c r="F72" s="220"/>
      <c r="G72" s="220"/>
    </row>
    <row r="73" spans="2:7" ht="12.75" customHeight="1">
      <c r="B73" s="220" t="s">
        <v>539</v>
      </c>
      <c r="C73" s="220"/>
      <c r="D73" s="220"/>
      <c r="E73" s="220"/>
      <c r="F73" s="220"/>
      <c r="G73" s="220"/>
    </row>
    <row r="74" spans="2:7" ht="12.75">
      <c r="B74" s="220"/>
      <c r="C74" s="220"/>
      <c r="D74" s="220"/>
      <c r="E74" s="220"/>
      <c r="F74" s="220"/>
      <c r="G74" s="220"/>
    </row>
    <row r="75" spans="2:7" ht="12.75">
      <c r="B75" s="220"/>
      <c r="C75" s="220"/>
      <c r="D75" s="220"/>
      <c r="E75" s="220"/>
      <c r="F75" s="220"/>
      <c r="G75" s="220"/>
    </row>
    <row r="76" spans="2:4" ht="12.75">
      <c r="B76" s="6"/>
      <c r="C76" s="6"/>
      <c r="D76" s="7"/>
    </row>
    <row r="77" spans="2:4" ht="12.75">
      <c r="B77" s="6"/>
      <c r="D77" s="7"/>
    </row>
    <row r="78" spans="2:4" ht="12.75">
      <c r="B78" s="6"/>
      <c r="D78" s="7"/>
    </row>
    <row r="79" spans="2:4" ht="12.75">
      <c r="B79" s="6"/>
      <c r="D79" s="7"/>
    </row>
    <row r="80" spans="2:12" ht="12.75">
      <c r="B80" s="6"/>
      <c r="D80" s="7"/>
      <c r="L80" s="4"/>
    </row>
    <row r="81" spans="2:12" ht="12.75">
      <c r="B81" s="6"/>
      <c r="D81" s="7"/>
      <c r="L81" s="4"/>
    </row>
    <row r="82" spans="2:12" ht="12.75">
      <c r="B82" s="6"/>
      <c r="D82" s="7"/>
      <c r="J82" s="5"/>
      <c r="K82" s="5"/>
      <c r="L82" s="5"/>
    </row>
    <row r="83" spans="2:12" ht="12.75">
      <c r="B83" s="6"/>
      <c r="D83" s="7"/>
      <c r="L83" s="4"/>
    </row>
    <row r="84" spans="2:4" ht="12.75">
      <c r="B84" s="6"/>
      <c r="D84" s="7"/>
    </row>
    <row r="85" spans="2:4" ht="12.75">
      <c r="B85" s="6"/>
      <c r="D85" s="7"/>
    </row>
    <row r="86" spans="2:4" ht="12.75">
      <c r="B86" s="6"/>
      <c r="D86" s="7"/>
    </row>
    <row r="87" spans="2:4" ht="12.75">
      <c r="B87" s="6"/>
      <c r="D87" s="7"/>
    </row>
    <row r="88" spans="2:4" ht="12.75">
      <c r="B88" s="6"/>
      <c r="D88" s="7"/>
    </row>
    <row r="89" spans="2:4" ht="12.75">
      <c r="B89" s="6"/>
      <c r="D89" s="7"/>
    </row>
    <row r="90" spans="2:4" ht="12.75">
      <c r="B90" s="6"/>
      <c r="D90" s="7"/>
    </row>
    <row r="91" spans="2:4" ht="12.75">
      <c r="B91" s="6"/>
      <c r="D91" s="7"/>
    </row>
    <row r="92" spans="2:4" ht="12.75">
      <c r="B92" s="6"/>
      <c r="D92" s="7"/>
    </row>
    <row r="93" spans="2:4" ht="12.75">
      <c r="B93" s="6"/>
      <c r="D93" s="7"/>
    </row>
    <row r="94" spans="2:4" ht="12.75">
      <c r="B94" s="6"/>
      <c r="D94" s="7"/>
    </row>
    <row r="95" spans="2:4" ht="12.75">
      <c r="B95" s="6"/>
      <c r="D95" s="7"/>
    </row>
    <row r="96" spans="2:4" ht="12.75">
      <c r="B96" s="6"/>
      <c r="D96" s="7"/>
    </row>
    <row r="97" spans="2:4" ht="12.75">
      <c r="B97" s="6"/>
      <c r="D97" s="7"/>
    </row>
    <row r="98" spans="2:4" ht="12.75">
      <c r="B98" s="6"/>
      <c r="D98" s="7"/>
    </row>
    <row r="99" spans="2:4" ht="12.75">
      <c r="B99" s="6"/>
      <c r="D99" s="7"/>
    </row>
    <row r="100" spans="2:4" ht="12.75">
      <c r="B100" s="6"/>
      <c r="D100" s="7"/>
    </row>
    <row r="101" spans="2:4" ht="12.75">
      <c r="B101" s="6"/>
      <c r="D101" s="7"/>
    </row>
    <row r="102" spans="2:4" ht="12.75">
      <c r="B102" s="6"/>
      <c r="D102" s="7"/>
    </row>
    <row r="103" spans="2:4" ht="12.75">
      <c r="B103" s="6"/>
      <c r="D103" s="7"/>
    </row>
    <row r="104" spans="2:4" ht="12.75">
      <c r="B104" s="6"/>
      <c r="D104" s="7"/>
    </row>
    <row r="105" spans="2:4" ht="12.75">
      <c r="B105" s="6"/>
      <c r="D105" s="7"/>
    </row>
    <row r="106" spans="2:4" ht="12.75">
      <c r="B106" s="6"/>
      <c r="D106" s="7"/>
    </row>
    <row r="107" spans="2:4" ht="12.75">
      <c r="B107" s="6"/>
      <c r="D107" s="7"/>
    </row>
    <row r="108" spans="2:4" ht="12.75">
      <c r="B108" s="6"/>
      <c r="D108" s="7"/>
    </row>
    <row r="109" spans="2:4" ht="12.75">
      <c r="B109" s="6"/>
      <c r="D109" s="7"/>
    </row>
  </sheetData>
  <mergeCells count="8">
    <mergeCell ref="B71:G72"/>
    <mergeCell ref="B73:G75"/>
    <mergeCell ref="B1:L1"/>
    <mergeCell ref="B35:B36"/>
    <mergeCell ref="C35:C36"/>
    <mergeCell ref="F35:G35"/>
    <mergeCell ref="D35:E35"/>
    <mergeCell ref="B2:H3"/>
  </mergeCells>
  <hyperlinks>
    <hyperlink ref="J2:K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5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7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544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542</v>
      </c>
      <c r="K2" s="261" t="s">
        <v>141</v>
      </c>
      <c r="L2" s="261"/>
    </row>
    <row r="3" spans="2:12" ht="12.75" customHeight="1">
      <c r="B3" s="220" t="s">
        <v>543</v>
      </c>
      <c r="C3" s="220"/>
      <c r="D3" s="220"/>
      <c r="E3" s="220"/>
      <c r="F3" s="220"/>
      <c r="G3" s="220"/>
      <c r="H3" s="220"/>
      <c r="I3" s="220"/>
      <c r="J3" s="197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J4" s="197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92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>I38/J38*100</f>
        <v>54.710144927536234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51 - 59</v>
      </c>
      <c r="F38" s="16">
        <f>K38/L38*100</f>
        <v>53.30882352941176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49 - 57</v>
      </c>
      <c r="H38" s="52">
        <v>100</v>
      </c>
      <c r="I38" s="9">
        <v>302</v>
      </c>
      <c r="J38" s="9">
        <v>552</v>
      </c>
      <c r="K38" s="9">
        <v>290</v>
      </c>
      <c r="L38" s="9">
        <v>544</v>
      </c>
    </row>
    <row r="39" spans="2:12" ht="12.75">
      <c r="B39" s="8" t="s">
        <v>75</v>
      </c>
      <c r="C39" s="8" t="s">
        <v>47</v>
      </c>
      <c r="D39" s="16">
        <f aca="true" t="shared" si="0" ref="D39:D70">I39/J39*100</f>
        <v>16.3265306122449</v>
      </c>
      <c r="E39" s="16" t="str">
        <f aca="true" t="shared" si="1" ref="E39:E44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9 - 29</v>
      </c>
      <c r="F39" s="16">
        <f aca="true" t="shared" si="2" ref="F39:F70">K39/L39*100</f>
        <v>46.15384615384615</v>
      </c>
      <c r="G39" s="16" t="str">
        <f aca="true" t="shared" si="3" ref="G39:G44">IF(AND(L39&gt;0,ROUND(SUM(100*((2*K39+1.96^2)-(1.96*(SQRT(1.96^2+4*K39*(1-(K39/L39))))))/(2*(L39+1.96^2))),0)&lt;0),CONCATENATE(SUM(1*0)," - ",ROUND(SUM(100*((2*K39+1.96^2)+(1.96*(SQRT(1.96^2+4*K39*(1-(K39/L39))))))/(2*(L39+1.96^2))),0)),IF(AND(L39&gt;0,ROUND(SUM(100*((2*K39+1.96^2)-(1.96*(SQRT(1.96^2+4*K39*(1-(K39/L39))))))/(2*(L39+1.96^2))),0)&gt;=0),CONCATENATE(ROUND(SUM(100*((2*K39+1.96^2)-(1.96*(SQRT(1.96^2+4*K39*(1-(K39/L39))))))/(2*(L39+1.96^2))),0)," - ",ROUND(SUM(100*((2*K39+1.96^2)+(1.96*(SQRT(1.96^2+4*K39*(1-(K39/L39))))))/(2*(L39+1.96^2))),0)),""))</f>
        <v>36 - 57</v>
      </c>
      <c r="H39" s="52">
        <v>100</v>
      </c>
      <c r="I39" s="9">
        <v>8</v>
      </c>
      <c r="J39" s="9">
        <v>49</v>
      </c>
      <c r="K39" s="9">
        <v>36</v>
      </c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52.30125523012552</v>
      </c>
      <c r="E40" s="16" t="str">
        <f t="shared" si="1"/>
        <v>48 - 57</v>
      </c>
      <c r="F40" s="16">
        <f t="shared" si="2"/>
        <v>67.61363636363636</v>
      </c>
      <c r="G40" s="16" t="str">
        <f t="shared" si="3"/>
        <v>63 - 72</v>
      </c>
      <c r="H40" s="52">
        <v>100</v>
      </c>
      <c r="I40" s="9">
        <v>250</v>
      </c>
      <c r="J40" s="9">
        <v>478</v>
      </c>
      <c r="K40" s="9">
        <v>238</v>
      </c>
      <c r="L40" s="9">
        <v>352</v>
      </c>
    </row>
    <row r="41" spans="2:12" ht="12.75">
      <c r="B41" s="8" t="s">
        <v>76</v>
      </c>
      <c r="C41" s="8" t="s">
        <v>49</v>
      </c>
      <c r="D41" s="16">
        <f t="shared" si="0"/>
        <v>58.333333333333336</v>
      </c>
      <c r="E41" s="16" t="str">
        <f t="shared" si="1"/>
        <v>52 - 65</v>
      </c>
      <c r="F41" s="16">
        <f t="shared" si="2"/>
        <v>69.86899563318777</v>
      </c>
      <c r="G41" s="16" t="str">
        <f t="shared" si="3"/>
        <v>64 - 75</v>
      </c>
      <c r="H41" s="52">
        <v>100</v>
      </c>
      <c r="I41" s="9">
        <v>126</v>
      </c>
      <c r="J41" s="9">
        <v>216</v>
      </c>
      <c r="K41" s="9">
        <v>160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45.137157107231914</v>
      </c>
      <c r="E42" s="16" t="str">
        <f t="shared" si="1"/>
        <v>40 - 50</v>
      </c>
      <c r="F42" s="16">
        <f t="shared" si="2"/>
        <v>61.12469437652812</v>
      </c>
      <c r="G42" s="16" t="str">
        <f t="shared" si="3"/>
        <v>56 - 66</v>
      </c>
      <c r="H42" s="52">
        <v>100</v>
      </c>
      <c r="I42" s="9">
        <v>181</v>
      </c>
      <c r="J42" s="9">
        <v>401</v>
      </c>
      <c r="K42" s="9">
        <v>250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48.372093023255815</v>
      </c>
      <c r="E43" s="16" t="str">
        <f t="shared" si="1"/>
        <v>42 - 55</v>
      </c>
      <c r="F43" s="16">
        <f t="shared" si="2"/>
        <v>62.34567901234568</v>
      </c>
      <c r="G43" s="16" t="str">
        <f t="shared" si="3"/>
        <v>55 - 69</v>
      </c>
      <c r="H43" s="52">
        <v>100</v>
      </c>
      <c r="I43" s="9">
        <v>104</v>
      </c>
      <c r="J43" s="9">
        <v>215</v>
      </c>
      <c r="K43" s="9">
        <v>101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63.26530612244898</v>
      </c>
      <c r="E44" s="16" t="str">
        <f t="shared" si="1"/>
        <v>59 - 68</v>
      </c>
      <c r="F44" s="16">
        <f t="shared" si="2"/>
        <v>61.1764705882353</v>
      </c>
      <c r="G44" s="16" t="str">
        <f t="shared" si="3"/>
        <v>56 - 66</v>
      </c>
      <c r="H44" s="52">
        <v>100</v>
      </c>
      <c r="I44" s="9">
        <v>279</v>
      </c>
      <c r="J44" s="9">
        <v>441</v>
      </c>
      <c r="K44" s="9">
        <v>260</v>
      </c>
      <c r="L44" s="9">
        <v>425</v>
      </c>
    </row>
    <row r="45" spans="2:12" ht="12.75">
      <c r="B45" s="8" t="s">
        <v>142</v>
      </c>
      <c r="C45" s="8" t="s">
        <v>52</v>
      </c>
      <c r="D45" s="16"/>
      <c r="E45" s="16"/>
      <c r="F45" s="16">
        <f t="shared" si="2"/>
        <v>74.20924574209245</v>
      </c>
      <c r="G45" s="16"/>
      <c r="H45" s="52">
        <v>100</v>
      </c>
      <c r="I45" s="9"/>
      <c r="J45" s="9"/>
      <c r="K45" s="9">
        <v>305</v>
      </c>
      <c r="L45" s="9">
        <v>411</v>
      </c>
    </row>
    <row r="46" spans="2:12" ht="12.75">
      <c r="B46" s="8" t="s">
        <v>143</v>
      </c>
      <c r="C46" s="8" t="s">
        <v>53</v>
      </c>
      <c r="D46" s="16"/>
      <c r="E46" s="16"/>
      <c r="F46" s="16">
        <f t="shared" si="2"/>
        <v>71.64179104477611</v>
      </c>
      <c r="G46" s="16"/>
      <c r="H46" s="52">
        <v>100</v>
      </c>
      <c r="I46" s="9"/>
      <c r="J46" s="9"/>
      <c r="K46" s="9">
        <v>144</v>
      </c>
      <c r="L46" s="9">
        <v>201</v>
      </c>
    </row>
    <row r="47" spans="2:12" ht="12.75">
      <c r="B47" s="8" t="s">
        <v>144</v>
      </c>
      <c r="C47" s="8" t="s">
        <v>54</v>
      </c>
      <c r="D47" s="16"/>
      <c r="E47" s="16"/>
      <c r="F47" s="16">
        <f t="shared" si="2"/>
        <v>73.31670822942642</v>
      </c>
      <c r="G47" s="16"/>
      <c r="H47" s="52">
        <v>100</v>
      </c>
      <c r="I47" s="9"/>
      <c r="J47" s="9"/>
      <c r="K47" s="9">
        <v>294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79.41176470588235</v>
      </c>
      <c r="E48" s="16" t="str">
        <f>IF(AND(J48&gt;0,ROUND(SUM(100*((2*I48+1.96^2)-(1.96*(SQRT(1.96^2+4*I48*(1-(I48/J48))))))/(2*(J48+1.96^2))),0)&lt;0),CONCATENATE(SUM(1*0)," - ",ROUND(SUM(100*((2*I48+1.96^2)+(1.96*(SQRT(1.96^2+4*I48*(1-(I48/J48))))))/(2*(J48+1.96^2))),0)),IF(AND(J48&gt;0,ROUND(SUM(100*((2*I48+1.96^2)-(1.96*(SQRT(1.96^2+4*I48*(1-(I48/J48))))))/(2*(J48+1.96^2))),0)&gt;=0),CONCATENATE(ROUND(SUM(100*((2*I48+1.96^2)-(1.96*(SQRT(1.96^2+4*I48*(1-(I48/J48))))))/(2*(J48+1.96^2))),0)," - ",ROUND(SUM(100*((2*I48+1.96^2)+(1.96*(SQRT(1.96^2+4*I48*(1-(I48/J48))))))/(2*(J48+1.96^2))),0)),""))</f>
        <v>76 - 83</v>
      </c>
      <c r="F48" s="16">
        <f t="shared" si="2"/>
        <v>79.86688851913478</v>
      </c>
      <c r="G48" s="16" t="str">
        <f>IF(AND(L48&gt;0,ROUND(SUM(100*((2*K48+1.96^2)-(1.96*(SQRT(1.96^2+4*K48*(1-(K48/L48))))))/(2*(L48+1.96^2))),0)&lt;0),CONCATENATE(SUM(1*0)," - ",ROUND(SUM(100*((2*K48+1.96^2)+(1.96*(SQRT(1.96^2+4*K48*(1-(K48/L48))))))/(2*(L48+1.96^2))),0)),IF(AND(L48&gt;0,ROUND(SUM(100*((2*K48+1.96^2)-(1.96*(SQRT(1.96^2+4*K48*(1-(K48/L48))))))/(2*(L48+1.96^2))),0)&gt;=0),CONCATENATE(ROUND(SUM(100*((2*K48+1.96^2)-(1.96*(SQRT(1.96^2+4*K48*(1-(K48/L48))))))/(2*(L48+1.96^2))),0)," - ",ROUND(SUM(100*((2*K48+1.96^2)+(1.96*(SQRT(1.96^2+4*K48*(1-(K48/L48))))))/(2*(L48+1.96^2))),0)),""))</f>
        <v>76 - 83</v>
      </c>
      <c r="H48" s="52">
        <v>100</v>
      </c>
      <c r="I48" s="9">
        <v>459</v>
      </c>
      <c r="J48" s="9">
        <v>578</v>
      </c>
      <c r="K48" s="9">
        <v>480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21.428571428571427</v>
      </c>
      <c r="E49" s="16" t="str">
        <f>IF(AND(J49&gt;0,ROUND(SUM(100*((2*I49+1.96^2)-(1.96*(SQRT(1.96^2+4*I49*(1-(I49/J49))))))/(2*(J49+1.96^2))),0)&lt;0),CONCATENATE(SUM(1*0)," - ",ROUND(SUM(100*((2*I49+1.96^2)+(1.96*(SQRT(1.96^2+4*I49*(1-(I49/J49))))))/(2*(J49+1.96^2))),0)),IF(AND(J49&gt;0,ROUND(SUM(100*((2*I49+1.96^2)-(1.96*(SQRT(1.96^2+4*I49*(1-(I49/J49))))))/(2*(J49+1.96^2))),0)&gt;=0),CONCATENATE(ROUND(SUM(100*((2*I49+1.96^2)-(1.96*(SQRT(1.96^2+4*I49*(1-(I49/J49))))))/(2*(J49+1.96^2))),0)," - ",ROUND(SUM(100*((2*I49+1.96^2)+(1.96*(SQRT(1.96^2+4*I49*(1-(I49/J49))))))/(2*(J49+1.96^2))),0)),""))</f>
        <v>16 - 27</v>
      </c>
      <c r="F49" s="16">
        <f t="shared" si="2"/>
        <v>18.106995884773664</v>
      </c>
      <c r="G49" s="16" t="str">
        <f>IF(AND(L49&gt;0,ROUND(SUM(100*((2*K49+1.96^2)-(1.96*(SQRT(1.96^2+4*K49*(1-(K49/L49))))))/(2*(L49+1.96^2))),0)&lt;0),CONCATENATE(SUM(1*0)," - ",ROUND(SUM(100*((2*K49+1.96^2)+(1.96*(SQRT(1.96^2+4*K49*(1-(K49/L49))))))/(2*(L49+1.96^2))),0)),IF(AND(L49&gt;0,ROUND(SUM(100*((2*K49+1.96^2)-(1.96*(SQRT(1.96^2+4*K49*(1-(K49/L49))))))/(2*(L49+1.96^2))),0)&gt;=0),CONCATENATE(ROUND(SUM(100*((2*K49+1.96^2)-(1.96*(SQRT(1.96^2+4*K49*(1-(K49/L49))))))/(2*(L49+1.96^2))),0)," - ",ROUND(SUM(100*((2*K49+1.96^2)+(1.96*(SQRT(1.96^2+4*K49*(1-(K49/L49))))))/(2*(L49+1.96^2))),0)),""))</f>
        <v>14 - 23</v>
      </c>
      <c r="H49" s="52">
        <v>100</v>
      </c>
      <c r="I49" s="9">
        <v>45</v>
      </c>
      <c r="J49" s="9">
        <v>210</v>
      </c>
      <c r="K49" s="9">
        <v>44</v>
      </c>
      <c r="L49" s="9">
        <v>243</v>
      </c>
    </row>
    <row r="50" spans="2:12" ht="12.75">
      <c r="B50" s="8" t="s">
        <v>145</v>
      </c>
      <c r="C50" s="8" t="s">
        <v>3</v>
      </c>
      <c r="D50" s="16">
        <f t="shared" si="0"/>
        <v>0</v>
      </c>
      <c r="E50" s="16"/>
      <c r="F50" s="16">
        <f t="shared" si="2"/>
        <v>0</v>
      </c>
      <c r="G50" s="16"/>
      <c r="H50" s="52">
        <v>100</v>
      </c>
      <c r="I50" s="9"/>
      <c r="J50" s="9">
        <v>233</v>
      </c>
      <c r="K50" s="9"/>
      <c r="L50" s="9">
        <v>255</v>
      </c>
    </row>
    <row r="51" spans="2:12" ht="12.75">
      <c r="B51" s="8" t="s">
        <v>146</v>
      </c>
      <c r="C51" s="8" t="s">
        <v>4</v>
      </c>
      <c r="D51" s="16">
        <f t="shared" si="0"/>
        <v>0</v>
      </c>
      <c r="E51" s="16"/>
      <c r="F51" s="16">
        <f t="shared" si="2"/>
        <v>0</v>
      </c>
      <c r="G51" s="16"/>
      <c r="H51" s="52">
        <v>100</v>
      </c>
      <c r="I51" s="9"/>
      <c r="J51" s="9">
        <v>80</v>
      </c>
      <c r="K51" s="9"/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63.25757575757576</v>
      </c>
      <c r="E52" s="16" t="str">
        <f aca="true" t="shared" si="4" ref="E52:E70">IF(AND(J52&gt;0,ROUND(SUM(100*((2*I52+1.96^2)-(1.96*(SQRT(1.96^2+4*I52*(1-(I52/J52))))))/(2*(J52+1.96^2))),0)&lt;0),CONCATENATE(SUM(1*0)," - ",ROUND(SUM(100*((2*I52+1.96^2)+(1.96*(SQRT(1.96^2+4*I52*(1-(I52/J52))))))/(2*(J52+1.96^2))),0)),IF(AND(J52&gt;0,ROUND(SUM(100*((2*I52+1.96^2)-(1.96*(SQRT(1.96^2+4*I52*(1-(I52/J52))))))/(2*(J52+1.96^2))),0)&gt;=0),CONCATENATE(ROUND(SUM(100*((2*I52+1.96^2)-(1.96*(SQRT(1.96^2+4*I52*(1-(I52/J52))))))/(2*(J52+1.96^2))),0)," - ",ROUND(SUM(100*((2*I52+1.96^2)+(1.96*(SQRT(1.96^2+4*I52*(1-(I52/J52))))))/(2*(J52+1.96^2))),0)),""))</f>
        <v>57 - 69</v>
      </c>
      <c r="F52" s="16">
        <f t="shared" si="2"/>
        <v>72.20338983050848</v>
      </c>
      <c r="G52" s="16" t="str">
        <f aca="true" t="shared" si="5" ref="G52:G70">IF(AND(L52&gt;0,ROUND(SUM(100*((2*K52+1.96^2)-(1.96*(SQRT(1.96^2+4*K52*(1-(K52/L52))))))/(2*(L52+1.96^2))),0)&lt;0),CONCATENATE(SUM(1*0)," - ",ROUND(SUM(100*((2*K52+1.96^2)+(1.96*(SQRT(1.96^2+4*K52*(1-(K52/L52))))))/(2*(L52+1.96^2))),0)),IF(AND(L52&gt;0,ROUND(SUM(100*((2*K52+1.96^2)-(1.96*(SQRT(1.96^2+4*K52*(1-(K52/L52))))))/(2*(L52+1.96^2))),0)&gt;=0),CONCATENATE(ROUND(SUM(100*((2*K52+1.96^2)-(1.96*(SQRT(1.96^2+4*K52*(1-(K52/L52))))))/(2*(L52+1.96^2))),0)," - ",ROUND(SUM(100*((2*K52+1.96^2)+(1.96*(SQRT(1.96^2+4*K52*(1-(K52/L52))))))/(2*(L52+1.96^2))),0)),""))</f>
        <v>67 - 77</v>
      </c>
      <c r="H52" s="52">
        <v>100</v>
      </c>
      <c r="I52" s="9">
        <v>167</v>
      </c>
      <c r="J52" s="9">
        <v>264</v>
      </c>
      <c r="K52" s="9">
        <v>213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70.68062827225131</v>
      </c>
      <c r="E53" s="16" t="str">
        <f t="shared" si="4"/>
        <v>66 - 75</v>
      </c>
      <c r="F53" s="16">
        <f t="shared" si="2"/>
        <v>76.26666666666667</v>
      </c>
      <c r="G53" s="16" t="str">
        <f t="shared" si="5"/>
        <v>72 - 80</v>
      </c>
      <c r="H53" s="52">
        <v>100</v>
      </c>
      <c r="I53" s="9">
        <v>270</v>
      </c>
      <c r="J53" s="9">
        <v>382</v>
      </c>
      <c r="K53" s="9">
        <v>286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49.63503649635037</v>
      </c>
      <c r="E54" s="16" t="str">
        <f t="shared" si="4"/>
        <v>44 - 56</v>
      </c>
      <c r="F54" s="16">
        <f t="shared" si="2"/>
        <v>53.77049180327869</v>
      </c>
      <c r="G54" s="16" t="str">
        <f t="shared" si="5"/>
        <v>48 - 59</v>
      </c>
      <c r="H54" s="52">
        <v>100</v>
      </c>
      <c r="I54" s="9">
        <v>136</v>
      </c>
      <c r="J54" s="9">
        <v>274</v>
      </c>
      <c r="K54" s="9">
        <v>164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46.075085324232084</v>
      </c>
      <c r="E55" s="16" t="str">
        <f t="shared" si="4"/>
        <v>40 - 52</v>
      </c>
      <c r="F55" s="16">
        <f t="shared" si="2"/>
        <v>46.774193548387096</v>
      </c>
      <c r="G55" s="16" t="str">
        <f t="shared" si="5"/>
        <v>41 - 52</v>
      </c>
      <c r="H55" s="52">
        <v>100</v>
      </c>
      <c r="I55" s="9">
        <v>135</v>
      </c>
      <c r="J55" s="9">
        <v>293</v>
      </c>
      <c r="K55" s="9">
        <v>145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67.41214057507987</v>
      </c>
      <c r="E56" s="16" t="str">
        <f t="shared" si="4"/>
        <v>62 - 72</v>
      </c>
      <c r="F56" s="16">
        <f t="shared" si="2"/>
        <v>91.98717948717949</v>
      </c>
      <c r="G56" s="16" t="str">
        <f t="shared" si="5"/>
        <v>88 - 95</v>
      </c>
      <c r="H56" s="52">
        <v>100</v>
      </c>
      <c r="I56" s="9">
        <v>211</v>
      </c>
      <c r="J56" s="9">
        <v>313</v>
      </c>
      <c r="K56" s="9">
        <v>287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67.40331491712708</v>
      </c>
      <c r="E57" s="16" t="str">
        <f t="shared" si="4"/>
        <v>63 - 71</v>
      </c>
      <c r="F57" s="16">
        <f t="shared" si="2"/>
        <v>51.54109589041096</v>
      </c>
      <c r="G57" s="16" t="str">
        <f t="shared" si="5"/>
        <v>47 - 56</v>
      </c>
      <c r="H57" s="52">
        <v>100</v>
      </c>
      <c r="I57" s="9">
        <v>366</v>
      </c>
      <c r="J57" s="9">
        <v>543</v>
      </c>
      <c r="K57" s="9">
        <v>301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53.62318840579711</v>
      </c>
      <c r="E58" s="16" t="str">
        <f t="shared" si="4"/>
        <v>47 - 60</v>
      </c>
      <c r="F58" s="16">
        <f t="shared" si="2"/>
        <v>63.91752577319587</v>
      </c>
      <c r="G58" s="16" t="str">
        <f t="shared" si="5"/>
        <v>57 - 70</v>
      </c>
      <c r="H58" s="52">
        <v>100</v>
      </c>
      <c r="I58" s="9">
        <v>111</v>
      </c>
      <c r="J58" s="9">
        <v>207</v>
      </c>
      <c r="K58" s="9">
        <v>124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72.33201581027669</v>
      </c>
      <c r="E59" s="16" t="str">
        <f t="shared" si="4"/>
        <v>67 - 77</v>
      </c>
      <c r="F59" s="16">
        <f t="shared" si="2"/>
        <v>76.98744769874477</v>
      </c>
      <c r="G59" s="16" t="str">
        <f t="shared" si="5"/>
        <v>71 - 82</v>
      </c>
      <c r="H59" s="52">
        <v>100</v>
      </c>
      <c r="I59" s="9">
        <v>183</v>
      </c>
      <c r="J59" s="9">
        <v>253</v>
      </c>
      <c r="K59" s="9">
        <v>184</v>
      </c>
      <c r="L59" s="9">
        <v>239</v>
      </c>
    </row>
    <row r="60" spans="2:12" ht="12.75">
      <c r="B60" s="8" t="s">
        <v>64</v>
      </c>
      <c r="C60" s="8" t="s">
        <v>152</v>
      </c>
      <c r="D60" s="16">
        <f t="shared" si="0"/>
        <v>61.111111111111114</v>
      </c>
      <c r="E60" s="16" t="str">
        <f t="shared" si="4"/>
        <v>39 - 80</v>
      </c>
      <c r="F60" s="16">
        <f t="shared" si="2"/>
        <v>12.5</v>
      </c>
      <c r="G60" s="16" t="str">
        <f t="shared" si="5"/>
        <v>3 - 36</v>
      </c>
      <c r="H60" s="52">
        <v>100</v>
      </c>
      <c r="I60" s="9">
        <v>11</v>
      </c>
      <c r="J60" s="9">
        <v>18</v>
      </c>
      <c r="K60" s="9">
        <v>2</v>
      </c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43.425076452599384</v>
      </c>
      <c r="E61" s="16" t="str">
        <f t="shared" si="4"/>
        <v>38 - 49</v>
      </c>
      <c r="F61" s="16">
        <f t="shared" si="2"/>
        <v>53.896103896103895</v>
      </c>
      <c r="G61" s="16" t="str">
        <f t="shared" si="5"/>
        <v>48 - 59</v>
      </c>
      <c r="H61" s="52">
        <v>100</v>
      </c>
      <c r="I61" s="9">
        <v>142</v>
      </c>
      <c r="J61" s="9">
        <v>327</v>
      </c>
      <c r="K61" s="9">
        <v>166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69.76744186046511</v>
      </c>
      <c r="E62" s="16" t="str">
        <f t="shared" si="4"/>
        <v>55 - 81</v>
      </c>
      <c r="F62" s="16">
        <f t="shared" si="2"/>
        <v>53.57142857142857</v>
      </c>
      <c r="G62" s="16" t="str">
        <f t="shared" si="5"/>
        <v>36 - 70</v>
      </c>
      <c r="H62" s="52">
        <v>100</v>
      </c>
      <c r="I62" s="9">
        <v>30</v>
      </c>
      <c r="J62" s="9">
        <v>43</v>
      </c>
      <c r="K62" s="9">
        <v>15</v>
      </c>
      <c r="L62" s="9">
        <v>28</v>
      </c>
    </row>
    <row r="63" spans="2:12" ht="12.75">
      <c r="B63" s="8" t="s">
        <v>66</v>
      </c>
      <c r="C63" s="8" t="s">
        <v>13</v>
      </c>
      <c r="D63" s="16">
        <f t="shared" si="0"/>
        <v>71.7948717948718</v>
      </c>
      <c r="E63" s="16" t="str">
        <f t="shared" si="4"/>
        <v>56 - 83</v>
      </c>
      <c r="F63" s="16">
        <f t="shared" si="2"/>
        <v>72.72727272727273</v>
      </c>
      <c r="G63" s="16" t="str">
        <f t="shared" si="5"/>
        <v>56 - 85</v>
      </c>
      <c r="H63" s="52">
        <v>100</v>
      </c>
      <c r="I63" s="9">
        <v>28</v>
      </c>
      <c r="J63" s="9">
        <v>39</v>
      </c>
      <c r="K63" s="9">
        <v>24</v>
      </c>
      <c r="L63" s="9">
        <v>33</v>
      </c>
    </row>
    <row r="64" spans="2:12" ht="12.75">
      <c r="B64" s="8" t="s">
        <v>67</v>
      </c>
      <c r="C64" s="8" t="s">
        <v>14</v>
      </c>
      <c r="D64" s="16">
        <f t="shared" si="0"/>
        <v>73.68421052631578</v>
      </c>
      <c r="E64" s="16" t="str">
        <f t="shared" si="4"/>
        <v>63 - 82</v>
      </c>
      <c r="F64" s="16">
        <f t="shared" si="2"/>
        <v>88.46153846153845</v>
      </c>
      <c r="G64" s="16" t="str">
        <f t="shared" si="5"/>
        <v>77 - 95</v>
      </c>
      <c r="H64" s="52">
        <v>100</v>
      </c>
      <c r="I64" s="9">
        <v>56</v>
      </c>
      <c r="J64" s="9">
        <v>76</v>
      </c>
      <c r="K64" s="9">
        <v>46</v>
      </c>
      <c r="L64" s="9">
        <v>52</v>
      </c>
    </row>
    <row r="65" spans="2:12" ht="12.75">
      <c r="B65" s="8" t="s">
        <v>68</v>
      </c>
      <c r="C65" s="8" t="s">
        <v>68</v>
      </c>
      <c r="D65" s="16">
        <f t="shared" si="0"/>
        <v>33.33333333333333</v>
      </c>
      <c r="E65" s="16" t="str">
        <f t="shared" si="4"/>
        <v>17 - 55</v>
      </c>
      <c r="F65" s="16">
        <f t="shared" si="2"/>
        <v>37.5</v>
      </c>
      <c r="G65" s="16" t="str">
        <f t="shared" si="5"/>
        <v>18 - 61</v>
      </c>
      <c r="H65" s="52">
        <v>100</v>
      </c>
      <c r="I65" s="9">
        <v>7</v>
      </c>
      <c r="J65" s="9">
        <v>21</v>
      </c>
      <c r="K65" s="9">
        <v>6</v>
      </c>
      <c r="L65" s="9">
        <v>16</v>
      </c>
    </row>
    <row r="66" spans="2:12" ht="12.75">
      <c r="B66" s="8" t="s">
        <v>69</v>
      </c>
      <c r="C66" s="8" t="s">
        <v>69</v>
      </c>
      <c r="D66" s="16">
        <f t="shared" si="0"/>
        <v>54.54545454545454</v>
      </c>
      <c r="E66" s="16" t="str">
        <f t="shared" si="4"/>
        <v>38 - 70</v>
      </c>
      <c r="F66" s="16">
        <f t="shared" si="2"/>
        <v>68.75</v>
      </c>
      <c r="G66" s="16" t="str">
        <f t="shared" si="5"/>
        <v>51 - 82</v>
      </c>
      <c r="H66" s="52">
        <v>100</v>
      </c>
      <c r="I66" s="9">
        <v>18</v>
      </c>
      <c r="J66" s="9">
        <v>33</v>
      </c>
      <c r="K66" s="9">
        <v>22</v>
      </c>
      <c r="L66" s="9">
        <v>32</v>
      </c>
    </row>
    <row r="67" spans="2:12" ht="12.75">
      <c r="B67" s="8" t="s">
        <v>70</v>
      </c>
      <c r="C67" s="8" t="s">
        <v>70</v>
      </c>
      <c r="D67" s="16">
        <f t="shared" si="0"/>
        <v>76.31578947368422</v>
      </c>
      <c r="E67" s="16" t="str">
        <f t="shared" si="4"/>
        <v>61 - 87</v>
      </c>
      <c r="F67" s="16">
        <f t="shared" si="2"/>
        <v>72.5</v>
      </c>
      <c r="G67" s="16" t="str">
        <f t="shared" si="5"/>
        <v>57 - 84</v>
      </c>
      <c r="H67" s="52">
        <v>100</v>
      </c>
      <c r="I67" s="9">
        <v>29</v>
      </c>
      <c r="J67" s="9">
        <v>38</v>
      </c>
      <c r="K67" s="9">
        <v>29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48.57142857142857</v>
      </c>
      <c r="E68" s="16" t="str">
        <f t="shared" si="4"/>
        <v>41 - 56</v>
      </c>
      <c r="F68" s="16">
        <f t="shared" si="2"/>
        <v>54.78723404255319</v>
      </c>
      <c r="G68" s="16" t="str">
        <f t="shared" si="5"/>
        <v>48 - 62</v>
      </c>
      <c r="H68" s="52">
        <v>100</v>
      </c>
      <c r="I68" s="9">
        <v>85</v>
      </c>
      <c r="J68" s="9">
        <v>175</v>
      </c>
      <c r="K68" s="9">
        <v>103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39.71631205673759</v>
      </c>
      <c r="E69" s="16" t="str">
        <f t="shared" si="4"/>
        <v>34 - 46</v>
      </c>
      <c r="F69" s="16">
        <f t="shared" si="2"/>
        <v>62.06896551724138</v>
      </c>
      <c r="G69" s="16" t="str">
        <f t="shared" si="5"/>
        <v>57 - 67</v>
      </c>
      <c r="H69" s="52">
        <v>100</v>
      </c>
      <c r="I69" s="9">
        <v>112</v>
      </c>
      <c r="J69" s="9">
        <v>282</v>
      </c>
      <c r="K69" s="9">
        <v>198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54.748365083878305</v>
      </c>
      <c r="E70" s="16" t="str">
        <f t="shared" si="4"/>
        <v>54 - 56</v>
      </c>
      <c r="F70" s="16">
        <f t="shared" si="2"/>
        <v>61.370444333499755</v>
      </c>
      <c r="G70" s="16" t="str">
        <f t="shared" si="5"/>
        <v>60 - 62</v>
      </c>
      <c r="H70" s="52">
        <v>100</v>
      </c>
      <c r="I70" s="9">
        <f>SUM(I38:I69)</f>
        <v>3851</v>
      </c>
      <c r="J70" s="9">
        <f>SUM(J38:J69)</f>
        <v>7034</v>
      </c>
      <c r="K70" s="9">
        <f>SUM(K38:K69)</f>
        <v>4917</v>
      </c>
      <c r="L70" s="9">
        <f>SUM(L38:L69)</f>
        <v>8012</v>
      </c>
    </row>
    <row r="71" spans="2:9" ht="12.75">
      <c r="B71" s="17" t="s">
        <v>101</v>
      </c>
      <c r="I71" s="18"/>
    </row>
    <row r="72" ht="12.75">
      <c r="B72" s="17" t="s">
        <v>97</v>
      </c>
    </row>
    <row r="73" ht="12.75">
      <c r="B73" s="51" t="s">
        <v>129</v>
      </c>
    </row>
    <row r="74" spans="2:5" ht="12.75">
      <c r="B74" s="17" t="s">
        <v>543</v>
      </c>
      <c r="C74" s="6"/>
      <c r="D74" s="7"/>
      <c r="E74" s="7"/>
    </row>
    <row r="75" spans="2:5" ht="12.75">
      <c r="B75" s="198" t="s">
        <v>563</v>
      </c>
      <c r="D75" s="7"/>
      <c r="E75" s="7"/>
    </row>
    <row r="76" spans="2:5" ht="12.75">
      <c r="B76" s="6"/>
      <c r="D76" s="7"/>
      <c r="E76" s="7"/>
    </row>
    <row r="77" spans="2:5" ht="12.75">
      <c r="B77" s="6"/>
      <c r="D77" s="7"/>
      <c r="E77" s="7"/>
    </row>
    <row r="78" spans="2:14" ht="12.75">
      <c r="B78" s="6"/>
      <c r="D78" s="7"/>
      <c r="E78" s="7"/>
      <c r="N78" s="4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L80" s="5"/>
      <c r="M80" s="5"/>
      <c r="N80" s="5"/>
    </row>
    <row r="81" spans="2:14" ht="12.75">
      <c r="B81" s="6"/>
      <c r="D81" s="7"/>
      <c r="E81" s="7"/>
      <c r="N81" s="4"/>
    </row>
    <row r="82" spans="2:5" ht="12.75">
      <c r="B82" s="6"/>
      <c r="D82" s="7"/>
      <c r="E82" s="7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</sheetData>
  <mergeCells count="10">
    <mergeCell ref="B3:I4"/>
    <mergeCell ref="B1:L1"/>
    <mergeCell ref="K36:L36"/>
    <mergeCell ref="F36:G36"/>
    <mergeCell ref="D36:E36"/>
    <mergeCell ref="K2:L2"/>
    <mergeCell ref="B36:B37"/>
    <mergeCell ref="C36:C37"/>
    <mergeCell ref="H36:H37"/>
    <mergeCell ref="I36:J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davidm13</dc:creator>
  <cp:keywords/>
  <dc:description/>
  <cp:lastModifiedBy>Angela Bailey</cp:lastModifiedBy>
  <cp:lastPrinted>2010-05-27T08:00:35Z</cp:lastPrinted>
  <dcterms:created xsi:type="dcterms:W3CDTF">2009-08-25T06:29:11Z</dcterms:created>
  <dcterms:modified xsi:type="dcterms:W3CDTF">2010-08-24T16:08:04Z</dcterms:modified>
  <cp:category/>
  <cp:version/>
  <cp:contentType/>
  <cp:contentStatus/>
</cp:coreProperties>
</file>